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705" windowWidth="17040" windowHeight="8235" activeTab="0"/>
  </bookViews>
  <sheets>
    <sheet name="List1" sheetId="1" r:id="rId1"/>
    <sheet name="1 - střediska" sheetId="2" r:id="rId2"/>
    <sheet name="2 - úpravy" sheetId="3" r:id="rId3"/>
    <sheet name="3 - náklady DFP" sheetId="4" r:id="rId4"/>
    <sheet name="4 - investice" sheetId="5" r:id="rId5"/>
  </sheets>
  <definedNames>
    <definedName name="_Hlk192285962" localSheetId="1">'1 - střediska'!$A$28</definedName>
    <definedName name="_xlnm.Print_Area" localSheetId="1">'1 - střediska'!$A$5:$M$29</definedName>
  </definedNames>
  <calcPr fullCalcOnLoad="1"/>
</workbook>
</file>

<file path=xl/sharedStrings.xml><?xml version="1.0" encoding="utf-8"?>
<sst xmlns="http://schemas.openxmlformats.org/spreadsheetml/2006/main" count="143" uniqueCount="135">
  <si>
    <t>Příjmy a výdaje dle pracovišť</t>
  </si>
  <si>
    <t>příjmy celkem</t>
  </si>
  <si>
    <t>čerpání</t>
  </si>
  <si>
    <t>DFP</t>
  </si>
  <si>
    <t>KFL</t>
  </si>
  <si>
    <t>KPP</t>
  </si>
  <si>
    <t>KMD</t>
  </si>
  <si>
    <t>KSS</t>
  </si>
  <si>
    <t>OIC</t>
  </si>
  <si>
    <t>KCH</t>
  </si>
  <si>
    <t>KFY</t>
  </si>
  <si>
    <t>KAP</t>
  </si>
  <si>
    <t>KGE</t>
  </si>
  <si>
    <t>KPV</t>
  </si>
  <si>
    <t>KRO</t>
  </si>
  <si>
    <t>KHI</t>
  </si>
  <si>
    <t>KAJ</t>
  </si>
  <si>
    <t>KTV</t>
  </si>
  <si>
    <t>KNJ</t>
  </si>
  <si>
    <t>KCL</t>
  </si>
  <si>
    <t>CPP</t>
  </si>
  <si>
    <t>Celkem</t>
  </si>
  <si>
    <t>pracoviště</t>
  </si>
  <si>
    <t xml:space="preserve">příspěvek </t>
  </si>
  <si>
    <t>celkem</t>
  </si>
  <si>
    <t>Podpora zahraničních stipendistů</t>
  </si>
  <si>
    <t>najít příjem (není to úprava</t>
  </si>
  <si>
    <t>úpravy DFP</t>
  </si>
  <si>
    <t>Příspěvek</t>
  </si>
  <si>
    <t>Úprava příspěvku</t>
  </si>
  <si>
    <t>Dotace na zahraniční stud.</t>
  </si>
  <si>
    <t>Úprava</t>
  </si>
  <si>
    <t>Děkanát</t>
  </si>
  <si>
    <t>Spec.výzkum</t>
  </si>
  <si>
    <t>HV</t>
  </si>
  <si>
    <t>úpravy</t>
  </si>
  <si>
    <t>příspěvek celkem</t>
  </si>
  <si>
    <t>zkontrolováno</t>
  </si>
  <si>
    <t>upravit, kontrola</t>
  </si>
  <si>
    <t>z toho mzdy</t>
  </si>
  <si>
    <t>z toho provoz</t>
  </si>
  <si>
    <t xml:space="preserve">přij.řízení a jiné výnosy </t>
  </si>
  <si>
    <t>INV stavební</t>
  </si>
  <si>
    <t>Přiděleno</t>
  </si>
  <si>
    <t>Čerpáno</t>
  </si>
  <si>
    <t>Zůstatek</t>
  </si>
  <si>
    <t>Rozpis čerpání</t>
  </si>
  <si>
    <t>KTV kardiosada</t>
  </si>
  <si>
    <t>INV strojní</t>
  </si>
  <si>
    <t>Vybrané náklady DFP (zaokr.)</t>
  </si>
  <si>
    <t>Občerstvení (vč. SZZ)</t>
  </si>
  <si>
    <t>Inzerce - výběrová řízení</t>
  </si>
  <si>
    <t>Telefony</t>
  </si>
  <si>
    <t>Poštovné</t>
  </si>
  <si>
    <t>Technika</t>
  </si>
  <si>
    <t>OON (SZZ)</t>
  </si>
  <si>
    <t>ODV</t>
  </si>
  <si>
    <t xml:space="preserve"> VC 1773</t>
  </si>
  <si>
    <t>Rozpočet</t>
  </si>
  <si>
    <t>KTV trampolína</t>
  </si>
  <si>
    <t>KFYmont.věšáků</t>
  </si>
  <si>
    <t>KTV soubor obrazovek</t>
  </si>
  <si>
    <t>dřez bud.K</t>
  </si>
  <si>
    <t>KFY zesilovač</t>
  </si>
  <si>
    <t>KCH homogenizátor</t>
  </si>
  <si>
    <t>izolace buňky bud.K</t>
  </si>
  <si>
    <t>DPF přísl.k 1 725 071</t>
  </si>
  <si>
    <t>DPF SW</t>
  </si>
  <si>
    <t>KFL žaluzie</t>
  </si>
  <si>
    <t>KTV sat.videokamera</t>
  </si>
  <si>
    <t>KFY věšák.stěna</t>
  </si>
  <si>
    <t>KTV defibrilátor</t>
  </si>
  <si>
    <t>KTVdržák TV</t>
  </si>
  <si>
    <t>DF SW k inv.celku PC</t>
  </si>
  <si>
    <t>DFP mrazící box</t>
  </si>
  <si>
    <t>tabule</t>
  </si>
  <si>
    <t>elektroinst.bud.K</t>
  </si>
  <si>
    <t>KGE přísl.k55564</t>
  </si>
  <si>
    <t>KTV zbourání  příčky</t>
  </si>
  <si>
    <t>DPF interakt.tab.</t>
  </si>
  <si>
    <t>KTV závory</t>
  </si>
  <si>
    <t>držák dataproj,tab.deska grant 1165</t>
  </si>
  <si>
    <t>montáž dataproj.</t>
  </si>
  <si>
    <t>KTV projekt místnosti na Spining</t>
  </si>
  <si>
    <t>KTV žaluzie</t>
  </si>
  <si>
    <t>KTV projekt hala KTV</t>
  </si>
  <si>
    <t>odhlučnění učebny bud.K</t>
  </si>
  <si>
    <t>Režie místnosti H6036 od EF</t>
  </si>
  <si>
    <t>Režie doplňkové činnosti</t>
  </si>
  <si>
    <t>Režie 1305</t>
  </si>
  <si>
    <t>Režie 1773,1973,1661,1710</t>
  </si>
  <si>
    <t>Režie 1333</t>
  </si>
  <si>
    <t>Režie 1394</t>
  </si>
  <si>
    <t xml:space="preserve">Konferenční poplatky </t>
  </si>
  <si>
    <t xml:space="preserve">Knihy </t>
  </si>
  <si>
    <t>Interní grantová soutěž:</t>
  </si>
  <si>
    <t xml:space="preserve">Cestovné </t>
  </si>
  <si>
    <t>Materiál</t>
  </si>
  <si>
    <t>Technika (PC, notebooky, tiskárna)</t>
  </si>
  <si>
    <t>Nábytek pro HI4, KFL, KAP, DFP</t>
  </si>
  <si>
    <t>Odměny (DFP, proděkani, vedoucí kateder, řešitelé grantů)</t>
  </si>
  <si>
    <t>Odměny za specifický výzkum</t>
  </si>
  <si>
    <t>Zvláštní příplatek z DFP vyplácený po celý rok 2009</t>
  </si>
  <si>
    <t>VÝROČNÍ ZPRÁVA</t>
  </si>
  <si>
    <t>O HOSPODAŘENÍ</t>
  </si>
  <si>
    <t xml:space="preserve">Fakulty přírodovědně-humanitní </t>
  </si>
  <si>
    <t xml:space="preserve"> a pedagogické </t>
  </si>
  <si>
    <t>Technické univerzity v Liberci</t>
  </si>
  <si>
    <t xml:space="preserve">                  </t>
  </si>
  <si>
    <t xml:space="preserve">                 doc. RNDr. Miroslav Brzezina, CSc.</t>
  </si>
  <si>
    <t xml:space="preserve">    děkan FP </t>
  </si>
  <si>
    <t xml:space="preserve">Zpracovala </t>
  </si>
  <si>
    <t>Mgr. Ilona Sovová</t>
  </si>
  <si>
    <t>tajemnice FP</t>
  </si>
  <si>
    <t xml:space="preserve">Schváleno akademickým senátem FP TUL dne: </t>
  </si>
  <si>
    <t>za rok 2009</t>
  </si>
  <si>
    <t>Režie VC 1894, 1790 a 1723</t>
  </si>
  <si>
    <t xml:space="preserve">Režie vzdělávacích kurzů </t>
  </si>
  <si>
    <t>Převod  za sportovní reprezentaci studentů TUL</t>
  </si>
  <si>
    <t>Převod za sportovní aktivity studentů</t>
  </si>
  <si>
    <t>Režie 1721, 1790,1723</t>
  </si>
  <si>
    <t>VC 1773</t>
  </si>
  <si>
    <t>zaslep.drev.otvoru bud K</t>
  </si>
  <si>
    <t>mont.pružné podlahy KTV</t>
  </si>
  <si>
    <t>Převod za sportovní aktivity zaměstnanců TUL</t>
  </si>
  <si>
    <t>Záloha na neuznaný odpočet DPH 19%</t>
  </si>
  <si>
    <t>Záloha na neuznaný odpočet DPH 9%</t>
  </si>
  <si>
    <t>Záloha na daň z daňově neuznatelných nákladů</t>
  </si>
  <si>
    <t>Rozpočet jednotlivých středisek FP</t>
  </si>
  <si>
    <t>samoplátci</t>
  </si>
  <si>
    <t xml:space="preserve">  HV celkem</t>
  </si>
  <si>
    <t>DFP + IGS</t>
  </si>
  <si>
    <t>rezerva</t>
  </si>
  <si>
    <t>navýšení příspěvku</t>
  </si>
  <si>
    <t>převody v rámci fakulty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</si>
</sst>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_ ;[Red]\-0\ "/>
    <numFmt numFmtId="168" formatCode="#,##0_ ;[Red]\-#,##0\ "/>
    <numFmt numFmtId="169" formatCode="#,##0;[Red]#,##0"/>
    <numFmt numFmtId="170" formatCode="[$€-2]\ #\ ##,000_);[Red]\([$€-2]\ #\ ##,000\)"/>
  </numFmts>
  <fonts count="57">
    <font>
      <sz val="10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4"/>
      <name val="Times New Roman CE"/>
      <family val="1"/>
    </font>
    <font>
      <b/>
      <sz val="14"/>
      <name val="Times New Roman CE"/>
      <family val="0"/>
    </font>
    <font>
      <sz val="9"/>
      <name val="Arial"/>
      <family val="2"/>
    </font>
    <font>
      <b/>
      <sz val="25"/>
      <name val="Times New Roman"/>
      <family val="1"/>
    </font>
    <font>
      <b/>
      <sz val="23"/>
      <name val="Times New Roman"/>
      <family val="1"/>
    </font>
    <font>
      <sz val="9.5"/>
      <name val="Times New Roman"/>
      <family val="1"/>
    </font>
    <font>
      <sz val="11.5"/>
      <name val="Times New Roman"/>
      <family val="1"/>
    </font>
    <font>
      <b/>
      <sz val="10"/>
      <color indexed="62"/>
      <name val="Arial"/>
      <family val="2"/>
    </font>
    <font>
      <b/>
      <sz val="10"/>
      <color indexed="60"/>
      <name val="Arial"/>
      <family val="2"/>
    </font>
    <font>
      <sz val="12"/>
      <name val="Times New Roman CE"/>
      <family val="0"/>
    </font>
    <font>
      <sz val="10"/>
      <name val="Times New Roman 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56"/>
      <name val="Calibri"/>
      <family val="0"/>
    </font>
    <font>
      <b/>
      <sz val="14"/>
      <color indexed="30"/>
      <name val="Calibri"/>
      <family val="0"/>
    </font>
    <font>
      <b/>
      <sz val="14"/>
      <color indexed="30"/>
      <name val="Times New Roman"/>
      <family val="0"/>
    </font>
    <font>
      <b/>
      <sz val="16"/>
      <color indexed="56"/>
      <name val="Calibri"/>
      <family val="0"/>
    </font>
    <font>
      <b/>
      <sz val="13"/>
      <color indexed="62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Border="1" applyAlignment="1">
      <alignment/>
    </xf>
    <xf numFmtId="3" fontId="5" fillId="0" borderId="10" xfId="50" applyNumberFormat="1" applyFont="1" applyBorder="1" applyAlignment="1">
      <alignment/>
    </xf>
    <xf numFmtId="3" fontId="5" fillId="0" borderId="11" xfId="50" applyNumberFormat="1" applyFont="1" applyBorder="1" applyAlignment="1">
      <alignment/>
    </xf>
    <xf numFmtId="3" fontId="0" fillId="0" borderId="0" xfId="0" applyNumberFormat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4" fontId="6" fillId="0" borderId="12" xfId="50" applyNumberFormat="1" applyFont="1" applyBorder="1" applyAlignment="1">
      <alignment/>
    </xf>
    <xf numFmtId="3" fontId="5" fillId="0" borderId="12" xfId="50" applyNumberFormat="1" applyFont="1" applyBorder="1" applyAlignment="1">
      <alignment/>
    </xf>
    <xf numFmtId="3" fontId="6" fillId="0" borderId="12" xfId="5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0" xfId="53">
      <alignment/>
      <protection/>
    </xf>
    <xf numFmtId="3" fontId="0" fillId="0" borderId="0" xfId="53" applyNumberFormat="1">
      <alignment/>
      <protection/>
    </xf>
    <xf numFmtId="0" fontId="0" fillId="0" borderId="0" xfId="53" applyFont="1">
      <alignment/>
      <protection/>
    </xf>
    <xf numFmtId="3" fontId="0" fillId="0" borderId="13" xfId="53" applyNumberFormat="1" applyFont="1" applyBorder="1" applyAlignment="1">
      <alignment horizontal="right" wrapText="1"/>
      <protection/>
    </xf>
    <xf numFmtId="3" fontId="0" fillId="0" borderId="14" xfId="53" applyNumberFormat="1" applyFont="1" applyBorder="1" applyAlignment="1">
      <alignment horizontal="right" wrapText="1"/>
      <protection/>
    </xf>
    <xf numFmtId="3" fontId="2" fillId="0" borderId="15" xfId="53" applyNumberFormat="1" applyFont="1" applyBorder="1" applyAlignment="1">
      <alignment horizontal="right"/>
      <protection/>
    </xf>
    <xf numFmtId="3" fontId="0" fillId="33" borderId="0" xfId="53" applyNumberFormat="1" applyFill="1">
      <alignment/>
      <protection/>
    </xf>
    <xf numFmtId="0" fontId="1" fillId="0" borderId="0" xfId="53" applyFont="1">
      <alignment/>
      <protection/>
    </xf>
    <xf numFmtId="0" fontId="0" fillId="34" borderId="0" xfId="53" applyFont="1" applyFill="1">
      <alignment/>
      <protection/>
    </xf>
    <xf numFmtId="0" fontId="0" fillId="33" borderId="0" xfId="53" applyFill="1">
      <alignment/>
      <protection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4" fontId="5" fillId="0" borderId="16" xfId="50" applyNumberFormat="1" applyFont="1" applyBorder="1" applyAlignment="1">
      <alignment/>
    </xf>
    <xf numFmtId="3" fontId="5" fillId="0" borderId="17" xfId="50" applyNumberFormat="1" applyFont="1" applyBorder="1" applyAlignment="1">
      <alignment/>
    </xf>
    <xf numFmtId="0" fontId="0" fillId="0" borderId="18" xfId="0" applyFont="1" applyBorder="1" applyAlignment="1">
      <alignment horizontal="left"/>
    </xf>
    <xf numFmtId="3" fontId="5" fillId="0" borderId="19" xfId="50" applyNumberFormat="1" applyFont="1" applyBorder="1" applyAlignment="1">
      <alignment/>
    </xf>
    <xf numFmtId="4" fontId="5" fillId="0" borderId="10" xfId="50" applyNumberFormat="1" applyFont="1" applyBorder="1" applyAlignment="1">
      <alignment/>
    </xf>
    <xf numFmtId="3" fontId="5" fillId="0" borderId="20" xfId="50" applyNumberFormat="1" applyFont="1" applyBorder="1" applyAlignment="1">
      <alignment/>
    </xf>
    <xf numFmtId="4" fontId="5" fillId="0" borderId="11" xfId="50" applyNumberFormat="1" applyFont="1" applyBorder="1" applyAlignment="1">
      <alignment/>
    </xf>
    <xf numFmtId="3" fontId="5" fillId="0" borderId="21" xfId="50" applyNumberFormat="1" applyFont="1" applyBorder="1" applyAlignment="1">
      <alignment/>
    </xf>
    <xf numFmtId="4" fontId="5" fillId="0" borderId="22" xfId="50" applyNumberFormat="1" applyFont="1" applyBorder="1" applyAlignment="1">
      <alignment/>
    </xf>
    <xf numFmtId="3" fontId="5" fillId="0" borderId="23" xfId="50" applyNumberFormat="1" applyFont="1" applyBorder="1" applyAlignment="1">
      <alignment/>
    </xf>
    <xf numFmtId="4" fontId="5" fillId="0" borderId="0" xfId="50" applyNumberFormat="1" applyFont="1" applyBorder="1" applyAlignment="1">
      <alignment/>
    </xf>
    <xf numFmtId="3" fontId="5" fillId="0" borderId="0" xfId="50" applyNumberFormat="1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24" xfId="55" applyNumberFormat="1" applyFont="1" applyBorder="1" applyAlignment="1">
      <alignment horizontal="right"/>
      <protection/>
    </xf>
    <xf numFmtId="3" fontId="4" fillId="0" borderId="18" xfId="55" applyNumberFormat="1" applyFont="1" applyBorder="1" applyAlignment="1">
      <alignment horizontal="right"/>
      <protection/>
    </xf>
    <xf numFmtId="3" fontId="0" fillId="0" borderId="25" xfId="53" applyNumberFormat="1" applyFont="1" applyBorder="1" applyAlignment="1">
      <alignment horizontal="right" wrapText="1"/>
      <protection/>
    </xf>
    <xf numFmtId="0" fontId="0" fillId="0" borderId="24" xfId="0" applyFont="1" applyBorder="1" applyAlignment="1">
      <alignment horizontal="left"/>
    </xf>
    <xf numFmtId="3" fontId="0" fillId="0" borderId="18" xfId="55" applyNumberFormat="1" applyFont="1" applyBorder="1" applyAlignment="1">
      <alignment horizontal="right"/>
      <protection/>
    </xf>
    <xf numFmtId="3" fontId="0" fillId="0" borderId="24" xfId="55" applyNumberFormat="1" applyFont="1" applyBorder="1" applyAlignment="1">
      <alignment horizontal="right"/>
      <protection/>
    </xf>
    <xf numFmtId="3" fontId="0" fillId="0" borderId="26" xfId="55" applyNumberFormat="1" applyFont="1" applyBorder="1" applyAlignment="1">
      <alignment horizontal="right"/>
      <protection/>
    </xf>
    <xf numFmtId="3" fontId="4" fillId="0" borderId="24" xfId="57" applyNumberFormat="1" applyFont="1" applyBorder="1" applyAlignment="1">
      <alignment horizontal="right"/>
      <protection/>
    </xf>
    <xf numFmtId="3" fontId="4" fillId="0" borderId="18" xfId="57" applyNumberFormat="1" applyFont="1" applyBorder="1" applyAlignment="1">
      <alignment horizontal="right"/>
      <protection/>
    </xf>
    <xf numFmtId="4" fontId="5" fillId="0" borderId="27" xfId="50" applyNumberFormat="1" applyFont="1" applyBorder="1" applyAlignment="1">
      <alignment/>
    </xf>
    <xf numFmtId="4" fontId="5" fillId="0" borderId="24" xfId="50" applyNumberFormat="1" applyFont="1" applyBorder="1" applyAlignment="1">
      <alignment/>
    </xf>
    <xf numFmtId="4" fontId="5" fillId="0" borderId="28" xfId="50" applyNumberFormat="1" applyFont="1" applyBorder="1" applyAlignment="1">
      <alignment/>
    </xf>
    <xf numFmtId="3" fontId="5" fillId="0" borderId="29" xfId="50" applyNumberFormat="1" applyFont="1" applyBorder="1" applyAlignment="1">
      <alignment/>
    </xf>
    <xf numFmtId="4" fontId="5" fillId="0" borderId="30" xfId="50" applyNumberFormat="1" applyFont="1" applyBorder="1" applyAlignment="1">
      <alignment/>
    </xf>
    <xf numFmtId="3" fontId="5" fillId="0" borderId="31" xfId="50" applyNumberFormat="1" applyFont="1" applyBorder="1" applyAlignment="1">
      <alignment/>
    </xf>
    <xf numFmtId="4" fontId="5" fillId="0" borderId="32" xfId="50" applyNumberFormat="1" applyFont="1" applyBorder="1" applyAlignment="1">
      <alignment/>
    </xf>
    <xf numFmtId="3" fontId="5" fillId="0" borderId="33" xfId="50" applyNumberFormat="1" applyFont="1" applyBorder="1" applyAlignment="1">
      <alignment/>
    </xf>
    <xf numFmtId="169" fontId="5" fillId="0" borderId="29" xfId="50" applyNumberFormat="1" applyFont="1" applyBorder="1" applyAlignment="1">
      <alignment/>
    </xf>
    <xf numFmtId="169" fontId="5" fillId="0" borderId="31" xfId="50" applyNumberFormat="1" applyFont="1" applyBorder="1" applyAlignment="1">
      <alignment/>
    </xf>
    <xf numFmtId="169" fontId="5" fillId="0" borderId="31" xfId="0" applyNumberFormat="1" applyFont="1" applyBorder="1" applyAlignment="1">
      <alignment/>
    </xf>
    <xf numFmtId="169" fontId="5" fillId="0" borderId="33" xfId="50" applyNumberFormat="1" applyFont="1" applyBorder="1" applyAlignment="1">
      <alignment/>
    </xf>
    <xf numFmtId="3" fontId="5" fillId="0" borderId="26" xfId="5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justify"/>
    </xf>
    <xf numFmtId="4" fontId="6" fillId="0" borderId="24" xfId="50" applyNumberFormat="1" applyFont="1" applyBorder="1" applyAlignment="1">
      <alignment/>
    </xf>
    <xf numFmtId="4" fontId="6" fillId="0" borderId="0" xfId="50" applyNumberFormat="1" applyFont="1" applyBorder="1" applyAlignment="1">
      <alignment/>
    </xf>
    <xf numFmtId="3" fontId="5" fillId="0" borderId="16" xfId="50" applyNumberFormat="1" applyFont="1" applyBorder="1" applyAlignment="1">
      <alignment/>
    </xf>
    <xf numFmtId="4" fontId="5" fillId="0" borderId="34" xfId="50" applyNumberFormat="1" applyFont="1" applyBorder="1" applyAlignment="1">
      <alignment horizontal="left"/>
    </xf>
    <xf numFmtId="4" fontId="5" fillId="0" borderId="35" xfId="50" applyNumberFormat="1" applyFont="1" applyBorder="1" applyAlignment="1">
      <alignment horizontal="left"/>
    </xf>
    <xf numFmtId="4" fontId="5" fillId="0" borderId="36" xfId="50" applyNumberFormat="1" applyFont="1" applyBorder="1" applyAlignment="1">
      <alignment horizontal="left"/>
    </xf>
    <xf numFmtId="4" fontId="5" fillId="0" borderId="21" xfId="50" applyNumberFormat="1" applyFont="1" applyBorder="1" applyAlignment="1">
      <alignment horizontal="left"/>
    </xf>
    <xf numFmtId="4" fontId="5" fillId="0" borderId="31" xfId="50" applyNumberFormat="1" applyFont="1" applyBorder="1" applyAlignment="1">
      <alignment horizontal="left"/>
    </xf>
    <xf numFmtId="3" fontId="5" fillId="0" borderId="37" xfId="50" applyNumberFormat="1" applyFont="1" applyBorder="1" applyAlignment="1">
      <alignment/>
    </xf>
    <xf numFmtId="4" fontId="5" fillId="0" borderId="30" xfId="50" applyNumberFormat="1" applyFont="1" applyBorder="1" applyAlignment="1">
      <alignment horizontal="left"/>
    </xf>
    <xf numFmtId="0" fontId="4" fillId="34" borderId="38" xfId="53" applyFont="1" applyFill="1" applyBorder="1" applyAlignment="1">
      <alignment horizontal="center" vertical="top" wrapText="1"/>
      <protection/>
    </xf>
    <xf numFmtId="3" fontId="4" fillId="34" borderId="39" xfId="53" applyNumberFormat="1" applyFont="1" applyFill="1" applyBorder="1" applyAlignment="1">
      <alignment horizontal="right" vertical="center"/>
      <protection/>
    </xf>
    <xf numFmtId="3" fontId="12" fillId="0" borderId="18" xfId="57" applyNumberFormat="1" applyFont="1" applyBorder="1" applyAlignment="1">
      <alignment horizontal="right"/>
      <protection/>
    </xf>
    <xf numFmtId="0" fontId="4" fillId="34" borderId="40" xfId="53" applyFont="1" applyFill="1" applyBorder="1" applyAlignment="1">
      <alignment horizontal="center" vertical="top" wrapText="1"/>
      <protection/>
    </xf>
    <xf numFmtId="3" fontId="13" fillId="0" borderId="18" xfId="57" applyNumberFormat="1" applyFont="1" applyBorder="1" applyAlignment="1">
      <alignment horizontal="right"/>
      <protection/>
    </xf>
    <xf numFmtId="4" fontId="5" fillId="0" borderId="41" xfId="50" applyNumberFormat="1" applyFont="1" applyBorder="1" applyAlignment="1">
      <alignment horizontal="left"/>
    </xf>
    <xf numFmtId="0" fontId="0" fillId="35" borderId="0" xfId="53" applyFill="1">
      <alignment/>
      <protection/>
    </xf>
    <xf numFmtId="0" fontId="4" fillId="0" borderId="28" xfId="53" applyFont="1" applyBorder="1" applyAlignment="1">
      <alignment horizontal="left" wrapText="1"/>
      <protection/>
    </xf>
    <xf numFmtId="3" fontId="4" fillId="0" borderId="42" xfId="53" applyNumberFormat="1" applyFont="1" applyBorder="1" applyAlignment="1">
      <alignment vertical="center"/>
      <protection/>
    </xf>
    <xf numFmtId="0" fontId="4" fillId="0" borderId="32" xfId="53" applyFont="1" applyBorder="1" applyAlignment="1">
      <alignment horizontal="left" wrapText="1"/>
      <protection/>
    </xf>
    <xf numFmtId="3" fontId="4" fillId="0" borderId="43" xfId="0" applyNumberFormat="1" applyFont="1" applyBorder="1" applyAlignment="1">
      <alignment horizontal="right"/>
    </xf>
    <xf numFmtId="0" fontId="4" fillId="0" borderId="44" xfId="53" applyFont="1" applyBorder="1" applyAlignment="1">
      <alignment horizontal="right" vertical="center" wrapText="1"/>
      <protection/>
    </xf>
    <xf numFmtId="3" fontId="4" fillId="0" borderId="44" xfId="53" applyNumberFormat="1" applyFont="1" applyBorder="1" applyAlignment="1">
      <alignment horizontal="right" vertical="center"/>
      <protection/>
    </xf>
    <xf numFmtId="3" fontId="0" fillId="0" borderId="44" xfId="53" applyNumberFormat="1" applyFont="1" applyBorder="1" applyAlignment="1">
      <alignment horizontal="right" vertical="center"/>
      <protection/>
    </xf>
    <xf numFmtId="0" fontId="0" fillId="0" borderId="0" xfId="53" applyFont="1" applyBorder="1">
      <alignment/>
      <protection/>
    </xf>
    <xf numFmtId="0" fontId="0" fillId="0" borderId="0" xfId="53" applyBorder="1">
      <alignment/>
      <protection/>
    </xf>
    <xf numFmtId="3" fontId="7" fillId="0" borderId="0" xfId="53" applyNumberFormat="1" applyFont="1" applyBorder="1">
      <alignment/>
      <protection/>
    </xf>
    <xf numFmtId="4" fontId="6" fillId="0" borderId="0" xfId="50" applyNumberFormat="1" applyFont="1" applyBorder="1" applyAlignment="1">
      <alignment horizontal="center"/>
    </xf>
    <xf numFmtId="3" fontId="1" fillId="34" borderId="45" xfId="53" applyNumberFormat="1" applyFont="1" applyFill="1" applyBorder="1" applyAlignment="1">
      <alignment horizontal="right" vertical="center"/>
      <protection/>
    </xf>
    <xf numFmtId="3" fontId="1" fillId="34" borderId="12" xfId="53" applyNumberFormat="1" applyFont="1" applyFill="1" applyBorder="1" applyAlignment="1">
      <alignment horizontal="right" vertical="center"/>
      <protection/>
    </xf>
    <xf numFmtId="3" fontId="0" fillId="35" borderId="18" xfId="55" applyNumberFormat="1" applyFont="1" applyFill="1" applyBorder="1" applyAlignment="1">
      <alignment horizontal="right"/>
      <protection/>
    </xf>
    <xf numFmtId="3" fontId="4" fillId="35" borderId="42" xfId="53" applyNumberFormat="1" applyFont="1" applyFill="1" applyBorder="1" applyAlignment="1">
      <alignment vertical="center"/>
      <protection/>
    </xf>
    <xf numFmtId="4" fontId="6" fillId="0" borderId="0" xfId="50" applyNumberFormat="1" applyFont="1" applyBorder="1" applyAlignment="1">
      <alignment horizontal="left"/>
    </xf>
    <xf numFmtId="0" fontId="4" fillId="34" borderId="25" xfId="53" applyFont="1" applyFill="1" applyBorder="1" applyAlignment="1">
      <alignment horizontal="center" vertical="top" wrapText="1"/>
      <protection/>
    </xf>
    <xf numFmtId="3" fontId="4" fillId="0" borderId="26" xfId="53" applyNumberFormat="1" applyFont="1" applyBorder="1" applyAlignment="1">
      <alignment horizontal="right"/>
      <protection/>
    </xf>
    <xf numFmtId="4" fontId="5" fillId="0" borderId="41" xfId="50" applyNumberFormat="1" applyFont="1" applyBorder="1" applyAlignment="1">
      <alignment/>
    </xf>
    <xf numFmtId="4" fontId="6" fillId="0" borderId="41" xfId="5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53" applyFill="1" applyBorder="1">
      <alignment/>
      <protection/>
    </xf>
    <xf numFmtId="3" fontId="0" fillId="0" borderId="0" xfId="53" applyNumberFormat="1" applyFill="1" applyBorder="1">
      <alignment/>
      <protection/>
    </xf>
    <xf numFmtId="1" fontId="15" fillId="0" borderId="0" xfId="0" applyNumberFormat="1" applyFont="1" applyBorder="1" applyAlignment="1">
      <alignment horizontal="right" vertical="center" wrapText="1"/>
    </xf>
    <xf numFmtId="3" fontId="5" fillId="0" borderId="46" xfId="5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55" applyNumberFormat="1" applyFont="1" applyBorder="1" applyAlignment="1">
      <alignment horizontal="right"/>
      <protection/>
    </xf>
    <xf numFmtId="0" fontId="0" fillId="0" borderId="0" xfId="53" applyAlignment="1">
      <alignment/>
      <protection/>
    </xf>
    <xf numFmtId="3" fontId="3" fillId="0" borderId="0" xfId="0" applyNumberFormat="1" applyFont="1" applyFill="1" applyBorder="1" applyAlignment="1">
      <alignment/>
    </xf>
    <xf numFmtId="0" fontId="0" fillId="0" borderId="0" xfId="53" applyFill="1" applyBorder="1" applyAlignment="1">
      <alignment/>
      <protection/>
    </xf>
    <xf numFmtId="0" fontId="0" fillId="0" borderId="0" xfId="53" applyFill="1">
      <alignment/>
      <protection/>
    </xf>
    <xf numFmtId="0" fontId="0" fillId="0" borderId="0" xfId="53" applyFill="1" applyAlignment="1">
      <alignment/>
      <protection/>
    </xf>
    <xf numFmtId="3" fontId="4" fillId="0" borderId="0" xfId="55" applyNumberFormat="1" applyFont="1" applyFill="1" applyBorder="1" applyAlignment="1">
      <alignment horizontal="right"/>
      <protection/>
    </xf>
    <xf numFmtId="3" fontId="0" fillId="0" borderId="0" xfId="53" applyNumberFormat="1" applyFill="1" applyAlignment="1">
      <alignment/>
      <protection/>
    </xf>
    <xf numFmtId="3" fontId="4" fillId="0" borderId="0" xfId="53" applyNumberFormat="1" applyFont="1" applyFill="1" applyAlignment="1">
      <alignment vertical="center"/>
      <protection/>
    </xf>
    <xf numFmtId="3" fontId="0" fillId="0" borderId="0" xfId="53" applyNumberFormat="1" applyFill="1" applyBorder="1" applyAlignment="1">
      <alignment/>
      <protection/>
    </xf>
    <xf numFmtId="3" fontId="4" fillId="0" borderId="18" xfId="53" applyNumberFormat="1" applyFont="1" applyFill="1" applyBorder="1" applyAlignment="1">
      <alignment horizontal="right"/>
      <protection/>
    </xf>
    <xf numFmtId="3" fontId="4" fillId="0" borderId="33" xfId="53" applyNumberFormat="1" applyFont="1" applyFill="1" applyBorder="1" applyAlignment="1">
      <alignment horizontal="right"/>
      <protection/>
    </xf>
    <xf numFmtId="0" fontId="0" fillId="0" borderId="27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3" fontId="4" fillId="0" borderId="13" xfId="0" applyNumberFormat="1" applyFont="1" applyBorder="1" applyAlignment="1">
      <alignment horizontal="right"/>
    </xf>
    <xf numFmtId="0" fontId="0" fillId="0" borderId="13" xfId="53" applyBorder="1">
      <alignment/>
      <protection/>
    </xf>
    <xf numFmtId="3" fontId="12" fillId="0" borderId="13" xfId="0" applyNumberFormat="1" applyFont="1" applyBorder="1" applyAlignment="1">
      <alignment horizontal="right"/>
    </xf>
    <xf numFmtId="0" fontId="4" fillId="0" borderId="27" xfId="0" applyFont="1" applyFill="1" applyBorder="1" applyAlignment="1">
      <alignment horizontal="left"/>
    </xf>
    <xf numFmtId="3" fontId="4" fillId="0" borderId="47" xfId="0" applyNumberFormat="1" applyFont="1" applyBorder="1" applyAlignment="1">
      <alignment horizontal="right"/>
    </xf>
    <xf numFmtId="3" fontId="4" fillId="0" borderId="15" xfId="55" applyNumberFormat="1" applyFont="1" applyBorder="1" applyAlignment="1">
      <alignment horizontal="right"/>
      <protection/>
    </xf>
    <xf numFmtId="3" fontId="4" fillId="0" borderId="48" xfId="55" applyNumberFormat="1" applyFont="1" applyBorder="1" applyAlignment="1">
      <alignment horizontal="right"/>
      <protection/>
    </xf>
    <xf numFmtId="3" fontId="4" fillId="35" borderId="15" xfId="55" applyNumberFormat="1" applyFont="1" applyFill="1" applyBorder="1" applyAlignment="1">
      <alignment horizontal="right"/>
      <protection/>
    </xf>
    <xf numFmtId="3" fontId="0" fillId="0" borderId="13" xfId="53" applyNumberFormat="1" applyFont="1" applyBorder="1" applyAlignment="1">
      <alignment horizontal="right"/>
      <protection/>
    </xf>
    <xf numFmtId="3" fontId="0" fillId="0" borderId="13" xfId="53" applyNumberFormat="1" applyFont="1" applyFill="1" applyBorder="1" applyAlignment="1">
      <alignment horizontal="right"/>
      <protection/>
    </xf>
    <xf numFmtId="3" fontId="0" fillId="0" borderId="13" xfId="0" applyNumberFormat="1" applyFont="1" applyBorder="1" applyAlignment="1">
      <alignment horizontal="right" wrapText="1"/>
    </xf>
    <xf numFmtId="3" fontId="0" fillId="0" borderId="14" xfId="53" applyNumberFormat="1" applyFont="1" applyBorder="1" applyAlignment="1">
      <alignment horizontal="right"/>
      <protection/>
    </xf>
    <xf numFmtId="3" fontId="0" fillId="35" borderId="14" xfId="53" applyNumberFormat="1" applyFont="1" applyFill="1" applyBorder="1" applyAlignment="1">
      <alignment horizontal="right" wrapText="1"/>
      <protection/>
    </xf>
    <xf numFmtId="3" fontId="0" fillId="0" borderId="14" xfId="53" applyNumberFormat="1" applyFill="1" applyBorder="1">
      <alignment/>
      <protection/>
    </xf>
    <xf numFmtId="3" fontId="0" fillId="35" borderId="14" xfId="53" applyNumberFormat="1" applyFont="1" applyFill="1" applyBorder="1" applyAlignment="1">
      <alignment horizontal="right"/>
      <protection/>
    </xf>
    <xf numFmtId="3" fontId="4" fillId="0" borderId="49" xfId="55" applyNumberFormat="1" applyFont="1" applyBorder="1" applyAlignment="1">
      <alignment horizontal="right"/>
      <protection/>
    </xf>
    <xf numFmtId="3" fontId="4" fillId="0" borderId="40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3" fontId="0" fillId="0" borderId="25" xfId="53" applyNumberFormat="1" applyFont="1" applyBorder="1" applyAlignment="1">
      <alignment horizontal="right"/>
      <protection/>
    </xf>
    <xf numFmtId="3" fontId="4" fillId="0" borderId="38" xfId="55" applyNumberFormat="1" applyFont="1" applyBorder="1" applyAlignment="1">
      <alignment horizontal="right"/>
      <protection/>
    </xf>
    <xf numFmtId="3" fontId="4" fillId="0" borderId="50" xfId="0" applyNumberFormat="1" applyFont="1" applyBorder="1" applyAlignment="1">
      <alignment horizontal="right"/>
    </xf>
    <xf numFmtId="3" fontId="4" fillId="0" borderId="51" xfId="55" applyNumberFormat="1" applyFont="1" applyBorder="1" applyAlignment="1">
      <alignment horizontal="right"/>
      <protection/>
    </xf>
    <xf numFmtId="0" fontId="0" fillId="0" borderId="50" xfId="53" applyBorder="1">
      <alignment/>
      <protection/>
    </xf>
    <xf numFmtId="3" fontId="12" fillId="0" borderId="50" xfId="0" applyNumberFormat="1" applyFont="1" applyBorder="1" applyAlignment="1">
      <alignment horizontal="right"/>
    </xf>
    <xf numFmtId="0" fontId="4" fillId="0" borderId="52" xfId="0" applyFont="1" applyBorder="1" applyAlignment="1">
      <alignment/>
    </xf>
    <xf numFmtId="0" fontId="4" fillId="0" borderId="14" xfId="0" applyFont="1" applyBorder="1" applyAlignment="1">
      <alignment/>
    </xf>
    <xf numFmtId="3" fontId="4" fillId="0" borderId="53" xfId="55" applyNumberFormat="1" applyFont="1" applyBorder="1" applyAlignment="1">
      <alignment horizontal="right"/>
      <protection/>
    </xf>
    <xf numFmtId="1" fontId="4" fillId="0" borderId="43" xfId="53" applyNumberFormat="1" applyFont="1" applyFill="1" applyBorder="1">
      <alignment/>
      <protection/>
    </xf>
    <xf numFmtId="3" fontId="0" fillId="0" borderId="13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 wrapText="1"/>
    </xf>
    <xf numFmtId="3" fontId="15" fillId="0" borderId="0" xfId="0" applyNumberFormat="1" applyFont="1" applyBorder="1" applyAlignment="1">
      <alignment/>
    </xf>
    <xf numFmtId="3" fontId="4" fillId="0" borderId="29" xfId="53" applyNumberFormat="1" applyFont="1" applyFill="1" applyBorder="1" applyAlignment="1">
      <alignment horizontal="right" vertical="center"/>
      <protection/>
    </xf>
    <xf numFmtId="0" fontId="15" fillId="0" borderId="0" xfId="0" applyFont="1" applyBorder="1" applyAlignment="1">
      <alignment/>
    </xf>
    <xf numFmtId="3" fontId="5" fillId="0" borderId="16" xfId="5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justify"/>
    </xf>
    <xf numFmtId="4" fontId="5" fillId="0" borderId="41" xfId="50" applyNumberFormat="1" applyFont="1" applyBorder="1" applyAlignment="1">
      <alignment horizontal="left"/>
    </xf>
    <xf numFmtId="4" fontId="5" fillId="0" borderId="34" xfId="50" applyNumberFormat="1" applyFont="1" applyBorder="1" applyAlignment="1">
      <alignment horizontal="left"/>
    </xf>
    <xf numFmtId="4" fontId="5" fillId="0" borderId="21" xfId="50" applyNumberFormat="1" applyFont="1" applyBorder="1" applyAlignment="1">
      <alignment horizontal="left"/>
    </xf>
    <xf numFmtId="4" fontId="5" fillId="0" borderId="54" xfId="50" applyNumberFormat="1" applyFont="1" applyBorder="1" applyAlignment="1">
      <alignment horizontal="left"/>
    </xf>
    <xf numFmtId="4" fontId="5" fillId="0" borderId="55" xfId="50" applyNumberFormat="1" applyFont="1" applyBorder="1" applyAlignment="1">
      <alignment horizontal="left"/>
    </xf>
    <xf numFmtId="4" fontId="5" fillId="0" borderId="23" xfId="50" applyNumberFormat="1" applyFont="1" applyBorder="1" applyAlignment="1">
      <alignment horizontal="left"/>
    </xf>
    <xf numFmtId="4" fontId="5" fillId="0" borderId="37" xfId="50" applyNumberFormat="1" applyFont="1" applyBorder="1" applyAlignment="1">
      <alignment horizontal="left"/>
    </xf>
    <xf numFmtId="4" fontId="5" fillId="0" borderId="56" xfId="50" applyNumberFormat="1" applyFont="1" applyBorder="1" applyAlignment="1">
      <alignment horizontal="left"/>
    </xf>
    <xf numFmtId="4" fontId="5" fillId="0" borderId="48" xfId="50" applyNumberFormat="1" applyFont="1" applyBorder="1" applyAlignment="1">
      <alignment horizontal="left"/>
    </xf>
    <xf numFmtId="4" fontId="5" fillId="0" borderId="46" xfId="50" applyNumberFormat="1" applyFont="1" applyBorder="1" applyAlignment="1">
      <alignment horizontal="left"/>
    </xf>
    <xf numFmtId="4" fontId="5" fillId="0" borderId="57" xfId="50" applyNumberFormat="1" applyFont="1" applyBorder="1" applyAlignment="1">
      <alignment horizontal="left"/>
    </xf>
    <xf numFmtId="4" fontId="5" fillId="0" borderId="58" xfId="50" applyNumberFormat="1" applyFont="1" applyBorder="1" applyAlignment="1">
      <alignment horizontal="left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čárky 3" xfId="36"/>
    <cellStyle name="čárky 4" xfId="37"/>
    <cellStyle name="Comma [0]" xfId="38"/>
    <cellStyle name="Hyperlink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" xfId="50"/>
    <cellStyle name="normální 10" xfId="51"/>
    <cellStyle name="normální 11" xfId="52"/>
    <cellStyle name="normální 2" xfId="53"/>
    <cellStyle name="normální 3" xfId="54"/>
    <cellStyle name="normální 4" xfId="55"/>
    <cellStyle name="normální 5" xfId="56"/>
    <cellStyle name="normální 6" xfId="57"/>
    <cellStyle name="normální 7" xfId="58"/>
    <cellStyle name="normální 8" xfId="59"/>
    <cellStyle name="normální 9" xfId="60"/>
    <cellStyle name="Poznámka" xfId="61"/>
    <cellStyle name="Percent" xfId="62"/>
    <cellStyle name="Propojená buňka" xfId="63"/>
    <cellStyle name="Followed Hyperlink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114300</xdr:rowOff>
    </xdr:from>
    <xdr:to>
      <xdr:col>10</xdr:col>
      <xdr:colOff>66675</xdr:colOff>
      <xdr:row>3</xdr:row>
      <xdr:rowOff>714375</xdr:rowOff>
    </xdr:to>
    <xdr:grpSp>
      <xdr:nvGrpSpPr>
        <xdr:cNvPr id="1" name="Group 5"/>
        <xdr:cNvGrpSpPr>
          <a:grpSpLocks/>
        </xdr:cNvGrpSpPr>
      </xdr:nvGrpSpPr>
      <xdr:grpSpPr>
        <a:xfrm>
          <a:off x="295275" y="114300"/>
          <a:ext cx="5867400" cy="1085850"/>
          <a:chOff x="1425" y="691"/>
          <a:chExt cx="9240" cy="1710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2760" y="1711"/>
            <a:ext cx="3645" cy="69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3366"/>
                </a:solidFill>
              </a:rPr>
              <a:t>1990-2010 | 20 let existence fakulty
</a:t>
            </a:r>
          </a:p>
        </xdr:txBody>
      </xdr:sp>
      <xdr:sp>
        <xdr:nvSpPr>
          <xdr:cNvPr id="3" name="Text Box 7"/>
          <xdr:cNvSpPr txBox="1">
            <a:spLocks noChangeArrowheads="1"/>
          </xdr:cNvSpPr>
        </xdr:nvSpPr>
        <xdr:spPr>
          <a:xfrm>
            <a:off x="2880" y="931"/>
            <a:ext cx="7785" cy="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000" tIns="10800" rIns="18000" bIns="10800"/>
          <a:p>
            <a:pPr algn="l">
              <a:defRPr/>
            </a:pPr>
            <a:r>
              <a:rPr lang="en-US" cap="none" sz="14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Technická univerzita vLiberci</a:t>
            </a:r>
            <a:r>
              <a:rPr lang="en-US" cap="none" sz="1400" b="1" i="0" u="none" baseline="0">
                <a:solidFill>
                  <a:srgbClr val="0066CC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rPr>
              <a:t>Fakulta přírodovědně-humanitní a pedagogická
</a:t>
            </a:r>
            <a:r>
              <a:rPr lang="en-US" cap="none" sz="1300" b="1" i="0" u="none" baseline="0">
                <a:solidFill>
                  <a:srgbClr val="333399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pic>
        <xdr:nvPicPr>
          <xdr:cNvPr id="4" name="Picture 8" descr="logo_FP_buffer_mod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25" y="691"/>
            <a:ext cx="1259" cy="130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25"/>
  <sheetViews>
    <sheetView tabSelected="1" zoomScalePageLayoutView="0" workbookViewId="0" topLeftCell="A1">
      <selection activeCell="M7" sqref="M7"/>
    </sheetView>
  </sheetViews>
  <sheetFormatPr defaultColWidth="9.140625" defaultRowHeight="12.75"/>
  <sheetData>
    <row r="4" ht="162" customHeight="1"/>
    <row r="5" ht="30.75">
      <c r="E5" s="61" t="s">
        <v>103</v>
      </c>
    </row>
    <row r="6" ht="30.75">
      <c r="E6" s="61" t="s">
        <v>104</v>
      </c>
    </row>
    <row r="7" ht="30.75">
      <c r="E7" s="61"/>
    </row>
    <row r="8" ht="29.25">
      <c r="E8" s="62" t="s">
        <v>105</v>
      </c>
    </row>
    <row r="9" ht="29.25">
      <c r="E9" s="62" t="s">
        <v>106</v>
      </c>
    </row>
    <row r="10" ht="29.25">
      <c r="E10" s="62" t="s">
        <v>107</v>
      </c>
    </row>
    <row r="11" ht="29.25">
      <c r="E11" s="62" t="s">
        <v>115</v>
      </c>
    </row>
    <row r="12" ht="12.75">
      <c r="E12" s="63"/>
    </row>
    <row r="13" ht="12.75">
      <c r="E13" s="63"/>
    </row>
    <row r="14" ht="12.75">
      <c r="E14" s="63"/>
    </row>
    <row r="15" ht="12.75">
      <c r="E15" s="63"/>
    </row>
    <row r="16" ht="12.75">
      <c r="G16" s="63" t="s">
        <v>108</v>
      </c>
    </row>
    <row r="17" ht="12.75">
      <c r="E17" s="63"/>
    </row>
    <row r="18" spans="4:8" ht="78" customHeight="1">
      <c r="D18" s="160" t="s">
        <v>109</v>
      </c>
      <c r="E18" s="161"/>
      <c r="F18" s="161"/>
      <c r="G18" s="161"/>
      <c r="H18" s="161"/>
    </row>
    <row r="19" spans="5:7" ht="15">
      <c r="E19" s="162" t="s">
        <v>110</v>
      </c>
      <c r="F19" s="162"/>
      <c r="G19" s="162"/>
    </row>
    <row r="20" ht="12.75">
      <c r="E20" s="63"/>
    </row>
    <row r="21" spans="2:5" ht="12.75">
      <c r="B21" s="163" t="s">
        <v>111</v>
      </c>
      <c r="C21" s="161"/>
      <c r="E21" s="63"/>
    </row>
    <row r="22" spans="2:4" ht="16.5" customHeight="1">
      <c r="B22" s="158" t="s">
        <v>112</v>
      </c>
      <c r="C22" s="158"/>
      <c r="D22" s="158"/>
    </row>
    <row r="23" spans="2:3" ht="15.75" customHeight="1">
      <c r="B23" s="158" t="s">
        <v>113</v>
      </c>
      <c r="C23" s="158"/>
    </row>
    <row r="25" spans="2:7" ht="28.5" customHeight="1">
      <c r="B25" s="159" t="s">
        <v>114</v>
      </c>
      <c r="C25" s="159"/>
      <c r="D25" s="159"/>
      <c r="E25" s="159"/>
      <c r="F25" s="159"/>
      <c r="G25" s="159"/>
    </row>
  </sheetData>
  <sheetProtection/>
  <mergeCells count="6">
    <mergeCell ref="B23:C23"/>
    <mergeCell ref="B25:G25"/>
    <mergeCell ref="D18:H18"/>
    <mergeCell ref="E19:G19"/>
    <mergeCell ref="B21:C21"/>
    <mergeCell ref="B22:D22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40"/>
  <sheetViews>
    <sheetView zoomScalePageLayoutView="0" workbookViewId="0" topLeftCell="A4">
      <pane xSplit="1" ySplit="2" topLeftCell="B6" activePane="bottomRight" state="frozen"/>
      <selection pane="topLeft" activeCell="A4" sqref="A4"/>
      <selection pane="topRight" activeCell="B4" sqref="B4"/>
      <selection pane="bottomLeft" activeCell="A6" sqref="A6"/>
      <selection pane="bottomRight" activeCell="F20" sqref="F20"/>
    </sheetView>
  </sheetViews>
  <sheetFormatPr defaultColWidth="9.140625" defaultRowHeight="12.75"/>
  <cols>
    <col min="1" max="1" width="12.421875" style="14" customWidth="1"/>
    <col min="2" max="4" width="11.00390625" style="14" customWidth="1"/>
    <col min="5" max="5" width="10.57421875" style="14" customWidth="1"/>
    <col min="6" max="11" width="11.421875" style="14" customWidth="1"/>
    <col min="12" max="12" width="9.421875" style="14" customWidth="1"/>
    <col min="13" max="13" width="11.140625" style="14" customWidth="1"/>
    <col min="14" max="14" width="11.00390625" style="14" hidden="1" customWidth="1"/>
    <col min="15" max="15" width="13.421875" style="14" hidden="1" customWidth="1"/>
    <col min="16" max="16" width="0" style="14" hidden="1" customWidth="1"/>
    <col min="17" max="17" width="10.140625" style="14" hidden="1" customWidth="1"/>
    <col min="18" max="18" width="0" style="14" hidden="1" customWidth="1"/>
    <col min="19" max="19" width="12.8515625" style="14" hidden="1" customWidth="1"/>
    <col min="20" max="22" width="0" style="14" hidden="1" customWidth="1"/>
    <col min="23" max="23" width="9.140625" style="14" customWidth="1"/>
    <col min="24" max="24" width="12.00390625" style="14" customWidth="1"/>
    <col min="25" max="25" width="13.421875" style="14" customWidth="1"/>
    <col min="26" max="26" width="9.140625" style="14" customWidth="1"/>
    <col min="27" max="27" width="11.140625" style="14" customWidth="1"/>
    <col min="28" max="28" width="9.140625" style="14" customWidth="1"/>
    <col min="29" max="29" width="16.28125" style="14" customWidth="1"/>
    <col min="30" max="30" width="9.7109375" style="14" bestFit="1" customWidth="1"/>
    <col min="31" max="16384" width="9.140625" style="14" customWidth="1"/>
  </cols>
  <sheetData>
    <row r="2" spans="6:9" ht="12.75">
      <c r="F2" s="23" t="s">
        <v>38</v>
      </c>
      <c r="I2" s="22" t="s">
        <v>37</v>
      </c>
    </row>
    <row r="3" ht="15.75">
      <c r="A3" s="21" t="s">
        <v>0</v>
      </c>
    </row>
    <row r="4" spans="1:6" ht="53.25" customHeight="1" thickBot="1">
      <c r="A4" s="96" t="s">
        <v>128</v>
      </c>
      <c r="B4" s="91"/>
      <c r="C4" s="91"/>
      <c r="D4" s="91"/>
      <c r="E4" s="91"/>
      <c r="F4" s="91"/>
    </row>
    <row r="5" spans="1:13" ht="39.75" customHeight="1" thickBot="1">
      <c r="A5" s="77" t="s">
        <v>22</v>
      </c>
      <c r="B5" s="97" t="s">
        <v>23</v>
      </c>
      <c r="C5" s="97" t="s">
        <v>132</v>
      </c>
      <c r="D5" s="97" t="s">
        <v>134</v>
      </c>
      <c r="E5" s="97" t="s">
        <v>133</v>
      </c>
      <c r="F5" s="97" t="s">
        <v>35</v>
      </c>
      <c r="G5" s="97" t="s">
        <v>36</v>
      </c>
      <c r="H5" s="97" t="s">
        <v>41</v>
      </c>
      <c r="I5" s="97" t="s">
        <v>1</v>
      </c>
      <c r="J5" s="97" t="s">
        <v>2</v>
      </c>
      <c r="K5" s="97" t="s">
        <v>39</v>
      </c>
      <c r="L5" s="97" t="s">
        <v>40</v>
      </c>
      <c r="M5" s="74" t="s">
        <v>34</v>
      </c>
    </row>
    <row r="6" spans="1:29" ht="12.75">
      <c r="A6" s="42" t="s">
        <v>4</v>
      </c>
      <c r="B6" s="139">
        <v>6236301</v>
      </c>
      <c r="C6" s="140"/>
      <c r="D6" s="140"/>
      <c r="E6" s="141"/>
      <c r="F6" s="153"/>
      <c r="G6" s="41">
        <f>SUM(B6:F6)</f>
        <v>6236301</v>
      </c>
      <c r="H6" s="41"/>
      <c r="I6" s="142">
        <f>G6+H6</f>
        <v>6236301</v>
      </c>
      <c r="J6" s="39">
        <v>5770643.510000001</v>
      </c>
      <c r="K6" s="44">
        <v>5643535.09</v>
      </c>
      <c r="L6" s="44">
        <v>127108.42</v>
      </c>
      <c r="M6" s="46">
        <v>465657.4899999993</v>
      </c>
      <c r="N6" s="15" t="e">
        <f>M6-#REF!</f>
        <v>#REF!</v>
      </c>
      <c r="O6" s="15"/>
      <c r="P6" s="14">
        <v>10904824</v>
      </c>
      <c r="S6" s="14">
        <v>10054936.73007993</v>
      </c>
      <c r="X6" s="101"/>
      <c r="Y6" s="103"/>
      <c r="Z6" s="102"/>
      <c r="AA6" s="102"/>
      <c r="AB6" s="89"/>
      <c r="AC6" s="154"/>
    </row>
    <row r="7" spans="1:29" ht="12.75">
      <c r="A7" s="28" t="s">
        <v>5</v>
      </c>
      <c r="B7" s="143">
        <v>7277646</v>
      </c>
      <c r="C7" s="123"/>
      <c r="D7" s="123"/>
      <c r="E7" s="131"/>
      <c r="F7" s="17"/>
      <c r="G7" s="17">
        <f aca="true" t="shared" si="0" ref="G7:G24">SUM(B7:F7)</f>
        <v>7277646</v>
      </c>
      <c r="H7" s="17"/>
      <c r="I7" s="144">
        <f aca="true" t="shared" si="1" ref="I7:I25">G7+H7</f>
        <v>7277646</v>
      </c>
      <c r="J7" s="40">
        <v>7053858.08</v>
      </c>
      <c r="K7" s="43">
        <v>6972718.46</v>
      </c>
      <c r="L7" s="43">
        <v>81139.62</v>
      </c>
      <c r="M7" s="47">
        <v>223787.92</v>
      </c>
      <c r="N7" s="15" t="e">
        <f>M7-#REF!</f>
        <v>#REF!</v>
      </c>
      <c r="X7" s="107"/>
      <c r="Y7" s="103"/>
      <c r="Z7" s="102"/>
      <c r="AA7" s="102"/>
      <c r="AB7" s="89"/>
      <c r="AC7" s="154"/>
    </row>
    <row r="8" spans="1:29" ht="12.75">
      <c r="A8" s="28" t="s">
        <v>6</v>
      </c>
      <c r="B8" s="143">
        <v>8969768</v>
      </c>
      <c r="C8" s="123"/>
      <c r="D8" s="123"/>
      <c r="E8" s="131"/>
      <c r="F8" s="17"/>
      <c r="G8" s="17">
        <f t="shared" si="0"/>
        <v>8969768</v>
      </c>
      <c r="H8" s="17">
        <v>207.33</v>
      </c>
      <c r="I8" s="144">
        <f t="shared" si="1"/>
        <v>8969975.33</v>
      </c>
      <c r="J8" s="40">
        <v>8712171.5</v>
      </c>
      <c r="K8" s="43">
        <v>8427296.2</v>
      </c>
      <c r="L8" s="43">
        <v>284875.3</v>
      </c>
      <c r="M8" s="47">
        <v>257803.83</v>
      </c>
      <c r="N8" s="15" t="e">
        <f>M8-#REF!</f>
        <v>#REF!</v>
      </c>
      <c r="P8" s="14">
        <v>8999834</v>
      </c>
      <c r="Q8" s="15" t="e">
        <f>P8-#REF!</f>
        <v>#REF!</v>
      </c>
      <c r="X8" s="107"/>
      <c r="Y8" s="103"/>
      <c r="Z8" s="102"/>
      <c r="AA8" s="102"/>
      <c r="AB8" s="89"/>
      <c r="AC8" s="154"/>
    </row>
    <row r="9" spans="1:29" ht="12.75">
      <c r="A9" s="28" t="s">
        <v>7</v>
      </c>
      <c r="B9" s="143">
        <v>7217763</v>
      </c>
      <c r="C9" s="123"/>
      <c r="D9" s="123"/>
      <c r="E9" s="17"/>
      <c r="F9" s="17"/>
      <c r="G9" s="17">
        <f t="shared" si="0"/>
        <v>7217763</v>
      </c>
      <c r="H9" s="17">
        <v>4982.42</v>
      </c>
      <c r="I9" s="144">
        <f t="shared" si="1"/>
        <v>7222745.42</v>
      </c>
      <c r="J9" s="40">
        <v>6910521.7</v>
      </c>
      <c r="K9" s="43">
        <v>6310707.68</v>
      </c>
      <c r="L9" s="43">
        <v>599814.02</v>
      </c>
      <c r="M9" s="47">
        <v>312223.72</v>
      </c>
      <c r="N9" s="15" t="e">
        <f>M9-#REF!</f>
        <v>#REF!</v>
      </c>
      <c r="S9" s="14">
        <v>1423769.24007993</v>
      </c>
      <c r="T9" s="16" t="s">
        <v>27</v>
      </c>
      <c r="X9" s="107"/>
      <c r="Y9" s="103"/>
      <c r="Z9" s="102"/>
      <c r="AA9" s="102"/>
      <c r="AB9" s="89"/>
      <c r="AC9" s="154"/>
    </row>
    <row r="10" spans="1:29" ht="12.75">
      <c r="A10" s="28" t="s">
        <v>8</v>
      </c>
      <c r="B10" s="146"/>
      <c r="C10" s="125"/>
      <c r="D10" s="125"/>
      <c r="E10" s="131"/>
      <c r="F10" s="17"/>
      <c r="G10" s="17">
        <f t="shared" si="0"/>
        <v>0</v>
      </c>
      <c r="H10" s="17"/>
      <c r="I10" s="144">
        <f t="shared" si="1"/>
        <v>0</v>
      </c>
      <c r="J10" s="40">
        <v>1291254.93</v>
      </c>
      <c r="K10" s="43">
        <v>1161399.07</v>
      </c>
      <c r="L10" s="43">
        <v>129856.46</v>
      </c>
      <c r="M10" s="76">
        <v>-1291255</v>
      </c>
      <c r="N10" s="15" t="e">
        <f>M10-#REF!</f>
        <v>#REF!</v>
      </c>
      <c r="O10" s="15"/>
      <c r="S10" s="20" t="e">
        <f>Q8-S9</f>
        <v>#REF!</v>
      </c>
      <c r="T10" s="16" t="s">
        <v>26</v>
      </c>
      <c r="X10" s="107"/>
      <c r="Y10" s="103"/>
      <c r="Z10" s="102"/>
      <c r="AA10" s="102"/>
      <c r="AB10" s="89"/>
      <c r="AC10" s="154"/>
    </row>
    <row r="11" spans="1:29" ht="12.75">
      <c r="A11" s="28" t="s">
        <v>9</v>
      </c>
      <c r="B11" s="143">
        <v>3851852</v>
      </c>
      <c r="C11" s="123"/>
      <c r="D11" s="131">
        <v>-76000</v>
      </c>
      <c r="E11" s="124"/>
      <c r="F11" s="17">
        <f>8500+46000</f>
        <v>54500</v>
      </c>
      <c r="G11" s="17">
        <f t="shared" si="0"/>
        <v>3830352</v>
      </c>
      <c r="H11" s="17"/>
      <c r="I11" s="144">
        <f t="shared" si="1"/>
        <v>3830352</v>
      </c>
      <c r="J11" s="40">
        <v>3555384.82</v>
      </c>
      <c r="K11" s="43">
        <v>3381315.09</v>
      </c>
      <c r="L11" s="43">
        <v>174069.73</v>
      </c>
      <c r="M11" s="47">
        <v>274967.18</v>
      </c>
      <c r="N11" s="15" t="e">
        <f>M11-#REF!</f>
        <v>#REF!</v>
      </c>
      <c r="X11" s="107"/>
      <c r="Y11" s="103"/>
      <c r="Z11" s="102"/>
      <c r="AA11" s="103"/>
      <c r="AB11" s="89"/>
      <c r="AC11" s="154"/>
    </row>
    <row r="12" spans="1:29" ht="12.75">
      <c r="A12" s="119" t="s">
        <v>10</v>
      </c>
      <c r="B12" s="143">
        <v>6646852</v>
      </c>
      <c r="C12" s="123"/>
      <c r="D12" s="131">
        <v>-100000</v>
      </c>
      <c r="E12" s="124"/>
      <c r="F12" s="17">
        <v>20699</v>
      </c>
      <c r="G12" s="17">
        <f t="shared" si="0"/>
        <v>6567551</v>
      </c>
      <c r="H12" s="17">
        <v>6612.67</v>
      </c>
      <c r="I12" s="144">
        <f t="shared" si="1"/>
        <v>6574163.67</v>
      </c>
      <c r="J12" s="128">
        <v>6249485.479999999</v>
      </c>
      <c r="K12" s="43">
        <v>5802907.319999999</v>
      </c>
      <c r="L12" s="43">
        <v>446578.16</v>
      </c>
      <c r="M12" s="47">
        <v>324678.19000000134</v>
      </c>
      <c r="N12" s="15" t="e">
        <f>M12-#REF!</f>
        <v>#REF!</v>
      </c>
      <c r="X12" s="107"/>
      <c r="Y12" s="103"/>
      <c r="Z12" s="102"/>
      <c r="AA12" s="102"/>
      <c r="AB12" s="89"/>
      <c r="AC12" s="154"/>
    </row>
    <row r="13" spans="1:32" ht="12.75">
      <c r="A13" s="119" t="s">
        <v>11</v>
      </c>
      <c r="B13" s="143">
        <v>5579624</v>
      </c>
      <c r="C13" s="123"/>
      <c r="D13" s="131">
        <v>100000</v>
      </c>
      <c r="E13" s="124"/>
      <c r="F13" s="17"/>
      <c r="G13" s="17">
        <f t="shared" si="0"/>
        <v>5679624</v>
      </c>
      <c r="H13" s="17">
        <v>1392.68</v>
      </c>
      <c r="I13" s="144">
        <f t="shared" si="1"/>
        <v>5681016.68</v>
      </c>
      <c r="J13" s="128">
        <v>5456102.38</v>
      </c>
      <c r="K13" s="43">
        <v>5383180.850000001</v>
      </c>
      <c r="L13" s="43">
        <v>72921.53</v>
      </c>
      <c r="M13" s="47">
        <v>224914.3</v>
      </c>
      <c r="N13" s="15" t="e">
        <f>M13-#REF!</f>
        <v>#REF!</v>
      </c>
      <c r="X13" s="107"/>
      <c r="Y13" s="103"/>
      <c r="Z13" s="102"/>
      <c r="AA13" s="102"/>
      <c r="AB13" s="89"/>
      <c r="AC13" s="154"/>
      <c r="AF13" s="14">
        <v>1535894.979799999</v>
      </c>
    </row>
    <row r="14" spans="1:29" ht="12.75">
      <c r="A14" s="120" t="s">
        <v>57</v>
      </c>
      <c r="B14" s="145"/>
      <c r="C14" s="151">
        <v>468415</v>
      </c>
      <c r="D14" s="123"/>
      <c r="E14" s="131"/>
      <c r="F14" s="17">
        <f>9000+170000+9000+20000</f>
        <v>208000</v>
      </c>
      <c r="G14" s="17">
        <f>SUM(C14:F14)</f>
        <v>676415</v>
      </c>
      <c r="H14" s="17">
        <v>0</v>
      </c>
      <c r="I14" s="144">
        <f t="shared" si="1"/>
        <v>676415</v>
      </c>
      <c r="J14" s="128">
        <v>223077.39</v>
      </c>
      <c r="K14" s="43">
        <v>170323.24</v>
      </c>
      <c r="L14" s="43">
        <v>52754.15</v>
      </c>
      <c r="M14" s="47">
        <v>453337.61</v>
      </c>
      <c r="N14" s="15" t="e">
        <f>M14-#REF!</f>
        <v>#REF!</v>
      </c>
      <c r="P14" s="14">
        <v>12</v>
      </c>
      <c r="S14" s="14" t="s">
        <v>32</v>
      </c>
      <c r="X14" s="107"/>
      <c r="Y14" s="103"/>
      <c r="Z14" s="102"/>
      <c r="AA14" s="102"/>
      <c r="AB14" s="89"/>
      <c r="AC14" s="154"/>
    </row>
    <row r="15" spans="1:32" ht="15.75">
      <c r="A15" s="119" t="s">
        <v>12</v>
      </c>
      <c r="B15" s="143">
        <v>3206396</v>
      </c>
      <c r="C15" s="123"/>
      <c r="D15" s="123"/>
      <c r="E15" s="131"/>
      <c r="F15" s="17"/>
      <c r="G15" s="17">
        <f t="shared" si="0"/>
        <v>3206396</v>
      </c>
      <c r="H15" s="17">
        <v>185.58</v>
      </c>
      <c r="I15" s="144">
        <f t="shared" si="1"/>
        <v>3206581.58</v>
      </c>
      <c r="J15" s="128">
        <v>3079335.55</v>
      </c>
      <c r="K15" s="43">
        <v>2792741.02</v>
      </c>
      <c r="L15" s="43">
        <v>286594.53</v>
      </c>
      <c r="M15" s="47">
        <v>127246.03</v>
      </c>
      <c r="N15" s="15" t="e">
        <f>M15-#REF!</f>
        <v>#REF!</v>
      </c>
      <c r="P15" s="14" t="s">
        <v>28</v>
      </c>
      <c r="S15" s="19">
        <v>6726178</v>
      </c>
      <c r="X15" s="107"/>
      <c r="Y15" s="103"/>
      <c r="Z15" s="102"/>
      <c r="AA15" s="102"/>
      <c r="AB15" s="89"/>
      <c r="AC15" s="154"/>
      <c r="AE15" s="14">
        <v>5081511.800079912</v>
      </c>
      <c r="AF15" s="14">
        <f>AE15-4052297</f>
        <v>1029214.800079912</v>
      </c>
    </row>
    <row r="16" spans="1:29" ht="15.75">
      <c r="A16" s="119" t="s">
        <v>13</v>
      </c>
      <c r="B16" s="143">
        <v>4346759</v>
      </c>
      <c r="C16" s="123"/>
      <c r="D16" s="123"/>
      <c r="E16" s="131"/>
      <c r="F16" s="17"/>
      <c r="G16" s="17">
        <f t="shared" si="0"/>
        <v>4346759</v>
      </c>
      <c r="H16" s="17">
        <v>6878.72</v>
      </c>
      <c r="I16" s="144">
        <f t="shared" si="1"/>
        <v>4353637.72</v>
      </c>
      <c r="J16" s="128">
        <v>4369086.31</v>
      </c>
      <c r="K16" s="43">
        <v>4284048.68</v>
      </c>
      <c r="L16" s="43">
        <v>85037.63</v>
      </c>
      <c r="M16" s="78">
        <v>-15448.589999999851</v>
      </c>
      <c r="N16" s="15" t="e">
        <f>M16-#REF!</f>
        <v>#REF!</v>
      </c>
      <c r="P16" s="14" t="s">
        <v>29</v>
      </c>
      <c r="S16" s="19">
        <v>468000</v>
      </c>
      <c r="X16" s="107"/>
      <c r="Y16" s="103"/>
      <c r="Z16" s="102"/>
      <c r="AA16" s="102"/>
      <c r="AB16" s="89"/>
      <c r="AC16" s="154"/>
    </row>
    <row r="17" spans="1:31" ht="15.75">
      <c r="A17" s="119" t="s">
        <v>14</v>
      </c>
      <c r="B17" s="143">
        <v>1258004</v>
      </c>
      <c r="C17" s="123"/>
      <c r="D17" s="123"/>
      <c r="E17" s="131"/>
      <c r="F17" s="17"/>
      <c r="G17" s="17">
        <f t="shared" si="0"/>
        <v>1258004</v>
      </c>
      <c r="H17" s="17">
        <v>0</v>
      </c>
      <c r="I17" s="144">
        <f t="shared" si="1"/>
        <v>1258004</v>
      </c>
      <c r="J17" s="128">
        <v>1277448.32</v>
      </c>
      <c r="K17" s="43">
        <v>1253725.39</v>
      </c>
      <c r="L17" s="43">
        <v>23722.93</v>
      </c>
      <c r="M17" s="78">
        <v>-19444.320000000065</v>
      </c>
      <c r="N17" s="15" t="e">
        <f>M17-#REF!</f>
        <v>#REF!</v>
      </c>
      <c r="P17" s="14" t="s">
        <v>30</v>
      </c>
      <c r="S17" s="19">
        <v>22315</v>
      </c>
      <c r="X17" s="107"/>
      <c r="Y17" s="102"/>
      <c r="Z17" s="102"/>
      <c r="AA17" s="104"/>
      <c r="AB17" s="89"/>
      <c r="AC17" s="154"/>
      <c r="AE17" s="14">
        <v>32000</v>
      </c>
    </row>
    <row r="18" spans="1:31" ht="15.75">
      <c r="A18" s="119" t="s">
        <v>15</v>
      </c>
      <c r="B18" s="143">
        <v>3534853</v>
      </c>
      <c r="C18" s="123"/>
      <c r="D18" s="123"/>
      <c r="E18" s="17"/>
      <c r="F18" s="17"/>
      <c r="G18" s="17">
        <f t="shared" si="0"/>
        <v>3534853</v>
      </c>
      <c r="H18" s="17">
        <v>62798.95</v>
      </c>
      <c r="I18" s="144">
        <f t="shared" si="1"/>
        <v>3597651.95</v>
      </c>
      <c r="J18" s="128">
        <v>3733620.44</v>
      </c>
      <c r="K18" s="43">
        <v>3572274.77</v>
      </c>
      <c r="L18" s="43">
        <v>161345.67</v>
      </c>
      <c r="M18" s="78">
        <v>-135968.49</v>
      </c>
      <c r="N18" s="15" t="e">
        <f>M18-#REF!</f>
        <v>#REF!</v>
      </c>
      <c r="P18" s="14" t="s">
        <v>31</v>
      </c>
      <c r="S18" s="19">
        <v>1423769</v>
      </c>
      <c r="X18" s="107"/>
      <c r="Y18" s="89"/>
      <c r="Z18" s="102"/>
      <c r="AA18" s="102"/>
      <c r="AB18" s="89"/>
      <c r="AC18" s="154"/>
      <c r="AE18" s="14">
        <v>-47717.49280000002</v>
      </c>
    </row>
    <row r="19" spans="1:31" ht="15.75">
      <c r="A19" s="119" t="s">
        <v>16</v>
      </c>
      <c r="B19" s="143">
        <v>4496408</v>
      </c>
      <c r="C19" s="123"/>
      <c r="D19" s="123"/>
      <c r="E19" s="132"/>
      <c r="F19" s="17"/>
      <c r="G19" s="17">
        <f t="shared" si="0"/>
        <v>4496408</v>
      </c>
      <c r="H19" s="17">
        <v>405.49</v>
      </c>
      <c r="I19" s="144">
        <f t="shared" si="1"/>
        <v>4496813.49</v>
      </c>
      <c r="J19" s="128">
        <v>4471712.48</v>
      </c>
      <c r="K19" s="43">
        <v>4275796.61</v>
      </c>
      <c r="L19" s="43">
        <v>195915.87</v>
      </c>
      <c r="M19" s="47">
        <v>25101.010000000708</v>
      </c>
      <c r="N19" s="15" t="e">
        <f>M19-#REF!</f>
        <v>#REF!</v>
      </c>
      <c r="O19" s="15"/>
      <c r="P19" s="16" t="s">
        <v>33</v>
      </c>
      <c r="S19" s="19">
        <v>1039000</v>
      </c>
      <c r="X19" s="107"/>
      <c r="Y19" s="89"/>
      <c r="Z19" s="102"/>
      <c r="AA19" s="102"/>
      <c r="AB19" s="89"/>
      <c r="AC19" s="154"/>
      <c r="AE19" s="14">
        <v>-1678.5353999999998</v>
      </c>
    </row>
    <row r="20" spans="1:31" ht="12.75">
      <c r="A20" s="121" t="s">
        <v>17</v>
      </c>
      <c r="B20" s="143">
        <v>9000000</v>
      </c>
      <c r="C20" s="123"/>
      <c r="D20" s="123"/>
      <c r="E20" s="131"/>
      <c r="F20" s="17">
        <v>531008</v>
      </c>
      <c r="G20" s="17">
        <f t="shared" si="0"/>
        <v>9531008</v>
      </c>
      <c r="H20" s="17">
        <v>890607.2</v>
      </c>
      <c r="I20" s="144">
        <f t="shared" si="1"/>
        <v>10421615.2</v>
      </c>
      <c r="J20" s="128">
        <v>10184794.600000001</v>
      </c>
      <c r="K20" s="43">
        <v>7788322.260000001</v>
      </c>
      <c r="L20" s="43">
        <v>2396472.34</v>
      </c>
      <c r="M20" s="47">
        <v>236821</v>
      </c>
      <c r="N20" s="15" t="e">
        <f>M20-#REF!</f>
        <v>#REF!</v>
      </c>
      <c r="O20" s="15"/>
      <c r="X20" s="107"/>
      <c r="Y20" s="89"/>
      <c r="Z20" s="102"/>
      <c r="AA20" s="102"/>
      <c r="AB20" s="89"/>
      <c r="AC20" s="154"/>
      <c r="AE20" s="14">
        <v>-43012.582</v>
      </c>
    </row>
    <row r="21" spans="1:31" ht="12.75">
      <c r="A21" s="119" t="s">
        <v>18</v>
      </c>
      <c r="B21" s="143">
        <v>2802521</v>
      </c>
      <c r="C21" s="123"/>
      <c r="D21" s="123"/>
      <c r="E21" s="131"/>
      <c r="F21" s="17"/>
      <c r="G21" s="17">
        <f t="shared" si="0"/>
        <v>2802521</v>
      </c>
      <c r="H21" s="17">
        <v>78.9</v>
      </c>
      <c r="I21" s="144">
        <f t="shared" si="1"/>
        <v>2802599.9</v>
      </c>
      <c r="J21" s="128">
        <v>2705756.66</v>
      </c>
      <c r="K21" s="43">
        <v>2672449.4</v>
      </c>
      <c r="L21" s="43">
        <v>33307.26</v>
      </c>
      <c r="M21" s="47">
        <v>96843.24000000022</v>
      </c>
      <c r="N21" s="15" t="e">
        <f>M21-#REF!</f>
        <v>#REF!</v>
      </c>
      <c r="O21" s="15"/>
      <c r="X21" s="107"/>
      <c r="Y21" s="89"/>
      <c r="Z21" s="102"/>
      <c r="AA21" s="102"/>
      <c r="AB21" s="89"/>
      <c r="AC21" s="154"/>
      <c r="AE21" s="14">
        <v>60164</v>
      </c>
    </row>
    <row r="22" spans="1:31" ht="12.75">
      <c r="A22" s="119" t="s">
        <v>19</v>
      </c>
      <c r="B22" s="143">
        <v>5802309</v>
      </c>
      <c r="C22" s="123"/>
      <c r="D22" s="133">
        <v>-102000</v>
      </c>
      <c r="E22" s="124"/>
      <c r="F22" s="17"/>
      <c r="G22" s="17">
        <f t="shared" si="0"/>
        <v>5700309</v>
      </c>
      <c r="H22" s="17">
        <v>159.63</v>
      </c>
      <c r="I22" s="144">
        <f t="shared" si="1"/>
        <v>5700468.63</v>
      </c>
      <c r="J22" s="128">
        <v>5563136.38</v>
      </c>
      <c r="K22" s="43">
        <v>5477997.85</v>
      </c>
      <c r="L22" s="43">
        <v>85138.53</v>
      </c>
      <c r="M22" s="47">
        <v>137332.25</v>
      </c>
      <c r="N22" s="15"/>
      <c r="O22" s="15"/>
      <c r="X22" s="107"/>
      <c r="Y22" s="89"/>
      <c r="Z22" s="102"/>
      <c r="AA22" s="102"/>
      <c r="AB22" s="89"/>
      <c r="AC22" s="154"/>
      <c r="AE22" s="14">
        <v>23128</v>
      </c>
    </row>
    <row r="23" spans="1:31" ht="12.75">
      <c r="A23" s="119" t="s">
        <v>20</v>
      </c>
      <c r="B23" s="146"/>
      <c r="C23" s="125"/>
      <c r="D23" s="125"/>
      <c r="E23" s="131"/>
      <c r="F23" s="17"/>
      <c r="G23" s="17">
        <f t="shared" si="0"/>
        <v>0</v>
      </c>
      <c r="H23" s="17"/>
      <c r="I23" s="144">
        <f t="shared" si="1"/>
        <v>0</v>
      </c>
      <c r="J23" s="128">
        <v>2305579.26</v>
      </c>
      <c r="K23" s="43">
        <v>2258369.65</v>
      </c>
      <c r="L23" s="43">
        <v>47209.61</v>
      </c>
      <c r="M23" s="76">
        <v>-2305579</v>
      </c>
      <c r="N23" s="15" t="e">
        <f>M23-#REF!</f>
        <v>#REF!</v>
      </c>
      <c r="O23" s="15"/>
      <c r="X23" s="113"/>
      <c r="Y23" s="110"/>
      <c r="Z23" s="109"/>
      <c r="AA23" s="101"/>
      <c r="AB23" s="89"/>
      <c r="AC23" s="154"/>
      <c r="AE23" s="14">
        <v>405110</v>
      </c>
    </row>
    <row r="24" spans="1:31" ht="13.5" thickBot="1">
      <c r="A24" s="122" t="s">
        <v>56</v>
      </c>
      <c r="B24" s="147"/>
      <c r="C24" s="148"/>
      <c r="D24" s="148"/>
      <c r="E24" s="134"/>
      <c r="F24" s="18"/>
      <c r="G24" s="18">
        <f t="shared" si="0"/>
        <v>0</v>
      </c>
      <c r="H24" s="18">
        <v>23000</v>
      </c>
      <c r="I24" s="149">
        <f t="shared" si="1"/>
        <v>23000</v>
      </c>
      <c r="J24" s="129">
        <v>21820</v>
      </c>
      <c r="K24" s="45">
        <v>19588.08</v>
      </c>
      <c r="L24" s="45">
        <v>2232.38</v>
      </c>
      <c r="M24" s="98">
        <v>1180</v>
      </c>
      <c r="N24" s="15" t="e">
        <f>M24-#REF!</f>
        <v>#REF!</v>
      </c>
      <c r="O24" s="15"/>
      <c r="W24" s="111"/>
      <c r="X24" s="110"/>
      <c r="Y24" s="110"/>
      <c r="Z24" s="110"/>
      <c r="AA24" s="13"/>
      <c r="AB24" s="89"/>
      <c r="AC24" s="154"/>
      <c r="AE24" s="14">
        <v>115118</v>
      </c>
    </row>
    <row r="25" spans="1:31" ht="13.5" thickBot="1">
      <c r="A25" s="126" t="s">
        <v>131</v>
      </c>
      <c r="B25" s="127">
        <v>11564671</v>
      </c>
      <c r="C25" s="152">
        <f>5292155+925000</f>
        <v>6217155</v>
      </c>
      <c r="D25" s="152">
        <v>178000</v>
      </c>
      <c r="E25" s="134">
        <v>728954</v>
      </c>
      <c r="F25" s="135">
        <v>721687.9798</v>
      </c>
      <c r="G25" s="136">
        <v>20439682.779879913</v>
      </c>
      <c r="H25" s="137">
        <v>1678907.98</v>
      </c>
      <c r="I25" s="138">
        <f t="shared" si="1"/>
        <v>22118590.759879913</v>
      </c>
      <c r="J25" s="130">
        <v>11917884.71</v>
      </c>
      <c r="K25" s="94">
        <v>9736586.47</v>
      </c>
      <c r="L25" s="94">
        <v>1888723.91</v>
      </c>
      <c r="M25" s="117">
        <f>I25-J25</f>
        <v>10200706.049879912</v>
      </c>
      <c r="N25" s="15"/>
      <c r="O25" s="15"/>
      <c r="W25" s="112"/>
      <c r="X25" s="154"/>
      <c r="Y25" s="154"/>
      <c r="Z25" s="154"/>
      <c r="AA25" s="154"/>
      <c r="AB25" s="154"/>
      <c r="AC25" s="154"/>
      <c r="AD25" s="15"/>
      <c r="AE25" s="14">
        <v>227000</v>
      </c>
    </row>
    <row r="26" spans="1:31" ht="31.5" customHeight="1">
      <c r="A26" s="81" t="s">
        <v>24</v>
      </c>
      <c r="B26" s="82">
        <f aca="true" t="shared" si="2" ref="B26:L26">SUM(B6:B25)</f>
        <v>91791727</v>
      </c>
      <c r="C26" s="82">
        <f t="shared" si="2"/>
        <v>6685570</v>
      </c>
      <c r="D26" s="82">
        <f t="shared" si="2"/>
        <v>0</v>
      </c>
      <c r="E26" s="82">
        <f t="shared" si="2"/>
        <v>728954</v>
      </c>
      <c r="F26" s="82">
        <f t="shared" si="2"/>
        <v>1535894.9797999999</v>
      </c>
      <c r="G26" s="95">
        <f t="shared" si="2"/>
        <v>101771360.77987991</v>
      </c>
      <c r="H26" s="95">
        <f t="shared" si="2"/>
        <v>2676217.55</v>
      </c>
      <c r="I26" s="95">
        <f t="shared" si="2"/>
        <v>104447578.32987992</v>
      </c>
      <c r="J26" s="95">
        <f t="shared" si="2"/>
        <v>94852674.5</v>
      </c>
      <c r="K26" s="95">
        <f t="shared" si="2"/>
        <v>87385283.18</v>
      </c>
      <c r="L26" s="95">
        <f t="shared" si="2"/>
        <v>7174818.05</v>
      </c>
      <c r="M26" s="155">
        <f>I26-J26</f>
        <v>9594903.829879925</v>
      </c>
      <c r="W26" s="114"/>
      <c r="X26" s="89"/>
      <c r="Y26" s="89"/>
      <c r="Z26" s="89"/>
      <c r="AA26" s="89"/>
      <c r="AB26" s="89"/>
      <c r="AC26" s="156"/>
      <c r="AE26" s="14">
        <v>65000</v>
      </c>
    </row>
    <row r="27" spans="1:31" ht="18.75" customHeight="1" thickBot="1">
      <c r="A27" s="83" t="s">
        <v>129</v>
      </c>
      <c r="B27" s="84"/>
      <c r="C27" s="150">
        <v>1029214.800079912</v>
      </c>
      <c r="D27" s="84"/>
      <c r="E27" s="84"/>
      <c r="F27" s="84"/>
      <c r="G27" s="84"/>
      <c r="H27" s="84">
        <f>I27-C27</f>
        <v>2109863.929920088</v>
      </c>
      <c r="I27" s="84">
        <v>3139078.73</v>
      </c>
      <c r="J27" s="84">
        <v>3037318.48</v>
      </c>
      <c r="K27" s="84"/>
      <c r="L27" s="84"/>
      <c r="M27" s="118">
        <f>I27-J27</f>
        <v>101760.25</v>
      </c>
      <c r="N27" s="80"/>
      <c r="O27" s="80"/>
      <c r="P27" s="80"/>
      <c r="Q27" s="80"/>
      <c r="R27" s="80"/>
      <c r="S27" s="80"/>
      <c r="T27" s="80"/>
      <c r="U27" s="80"/>
      <c r="V27" s="80"/>
      <c r="W27" s="115"/>
      <c r="X27" s="116"/>
      <c r="Y27" s="110"/>
      <c r="Z27" s="108"/>
      <c r="AE27" s="14">
        <v>180138.59</v>
      </c>
    </row>
    <row r="28" spans="1:31" ht="52.5" customHeight="1" thickBot="1">
      <c r="A28" s="92" t="s">
        <v>130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93">
        <f>SUM(M26:M27)</f>
        <v>9696664.079879925</v>
      </c>
      <c r="W28" s="114"/>
      <c r="X28" s="116"/>
      <c r="Y28" s="110"/>
      <c r="Z28" s="108"/>
      <c r="AE28" s="14">
        <v>59999</v>
      </c>
    </row>
    <row r="29" spans="1:31" ht="12.75">
      <c r="A29" s="85"/>
      <c r="B29" s="86"/>
      <c r="C29" s="86"/>
      <c r="D29" s="86"/>
      <c r="E29" s="87"/>
      <c r="F29" s="87"/>
      <c r="G29" s="86"/>
      <c r="H29" s="86"/>
      <c r="I29" s="86"/>
      <c r="J29" s="86"/>
      <c r="K29" s="86"/>
      <c r="L29" s="86"/>
      <c r="M29" s="86"/>
      <c r="W29" s="108"/>
      <c r="X29" s="108"/>
      <c r="Y29" s="108"/>
      <c r="Z29" s="108"/>
      <c r="AE29" s="14">
        <v>449866</v>
      </c>
    </row>
    <row r="30" spans="1:31" ht="12.75">
      <c r="A30" s="88"/>
      <c r="B30" s="89"/>
      <c r="C30" s="89"/>
      <c r="D30" s="89"/>
      <c r="E30" s="89"/>
      <c r="F30" s="89"/>
      <c r="G30" s="89"/>
      <c r="H30" s="90"/>
      <c r="I30" s="90"/>
      <c r="J30" s="90"/>
      <c r="K30" s="90"/>
      <c r="L30" s="90"/>
      <c r="M30" s="90"/>
      <c r="W30" s="108"/>
      <c r="X30" s="108"/>
      <c r="Y30" s="108"/>
      <c r="Z30" s="108"/>
      <c r="AE30" s="14">
        <v>10780</v>
      </c>
    </row>
    <row r="31" spans="1:26" ht="12.75">
      <c r="A31" s="16"/>
      <c r="W31" s="108"/>
      <c r="X31" s="108"/>
      <c r="Y31" s="108"/>
      <c r="Z31" s="108"/>
    </row>
    <row r="32" spans="1:26" ht="12.75">
      <c r="A32" s="16"/>
      <c r="W32" s="108"/>
      <c r="X32" s="108"/>
      <c r="Y32" s="108"/>
      <c r="Z32" s="108"/>
    </row>
    <row r="33" spans="1:26" ht="12.75">
      <c r="A33" s="16"/>
      <c r="W33" s="108"/>
      <c r="X33" s="108"/>
      <c r="Y33" s="108"/>
      <c r="Z33" s="108"/>
    </row>
    <row r="34" spans="23:26" ht="12.75">
      <c r="W34" s="108"/>
      <c r="X34" s="108"/>
      <c r="Y34" s="108"/>
      <c r="Z34" s="108"/>
    </row>
    <row r="40" ht="12.75">
      <c r="G40" s="15"/>
    </row>
  </sheetData>
  <sheetProtection/>
  <printOptions/>
  <pageMargins left="0.15748031496062992" right="0.2362204724409449" top="0.984251968503937" bottom="0.984251968503937" header="0.5118110236220472" footer="0.5118110236220472"/>
  <pageSetup fitToHeight="1" fitToWidth="1"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6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4.421875" style="0" customWidth="1"/>
    <col min="2" max="2" width="15.00390625" style="0" customWidth="1"/>
    <col min="3" max="3" width="12.421875" style="0" customWidth="1"/>
    <col min="4" max="4" width="11.28125" style="0" customWidth="1"/>
    <col min="5" max="5" width="11.00390625" style="0" customWidth="1"/>
    <col min="6" max="6" width="11.7109375" style="0" customWidth="1"/>
    <col min="11" max="11" width="7.57421875" style="0" customWidth="1"/>
    <col min="12" max="12" width="23.00390625" style="0" customWidth="1"/>
  </cols>
  <sheetData>
    <row r="1" spans="2:28" ht="37.5" customHeight="1" thickBot="1">
      <c r="B1" s="11" t="s">
        <v>3</v>
      </c>
      <c r="C1" s="11" t="s">
        <v>17</v>
      </c>
      <c r="D1" s="10" t="s">
        <v>10</v>
      </c>
      <c r="E1" s="10" t="s">
        <v>9</v>
      </c>
      <c r="F1" s="38" t="s">
        <v>121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ht="21.75" customHeight="1">
      <c r="B2" s="105">
        <v>32000</v>
      </c>
      <c r="C2" s="105"/>
      <c r="D2" s="105"/>
      <c r="E2" s="105"/>
      <c r="F2" s="105"/>
      <c r="G2" s="173" t="s">
        <v>25</v>
      </c>
      <c r="H2" s="174"/>
      <c r="I2" s="174"/>
      <c r="J2" s="174"/>
      <c r="K2" s="174"/>
      <c r="L2" s="175"/>
      <c r="M2" s="1"/>
      <c r="N2" s="1"/>
      <c r="O2" s="1"/>
      <c r="P2" s="89"/>
      <c r="Q2" s="4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2:28" ht="21.75" customHeight="1">
      <c r="B3" s="157">
        <v>-47717.49280000002</v>
      </c>
      <c r="C3" s="157"/>
      <c r="D3" s="157"/>
      <c r="E3" s="157"/>
      <c r="F3" s="157"/>
      <c r="G3" s="79" t="s">
        <v>125</v>
      </c>
      <c r="H3" s="67"/>
      <c r="I3" s="67"/>
      <c r="J3" s="67"/>
      <c r="K3" s="67"/>
      <c r="L3" s="70"/>
      <c r="M3" s="1"/>
      <c r="N3" s="1"/>
      <c r="O3" s="1"/>
      <c r="P3" s="89"/>
      <c r="Q3" s="4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ht="21.75" customHeight="1">
      <c r="B4" s="157">
        <v>-1678.5353999999998</v>
      </c>
      <c r="C4" s="157"/>
      <c r="D4" s="157"/>
      <c r="E4" s="157"/>
      <c r="F4" s="157"/>
      <c r="G4" s="79" t="s">
        <v>126</v>
      </c>
      <c r="H4" s="67"/>
      <c r="I4" s="67"/>
      <c r="J4" s="67"/>
      <c r="K4" s="67"/>
      <c r="L4" s="70"/>
      <c r="M4" s="1"/>
      <c r="N4" s="1"/>
      <c r="O4" s="1"/>
      <c r="P4" s="89"/>
      <c r="Q4" s="4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ht="21.75" customHeight="1">
      <c r="B5" s="157">
        <v>-43012.582</v>
      </c>
      <c r="C5" s="157"/>
      <c r="D5" s="157"/>
      <c r="E5" s="157"/>
      <c r="F5" s="157"/>
      <c r="G5" s="79" t="s">
        <v>127</v>
      </c>
      <c r="H5" s="67"/>
      <c r="I5" s="67"/>
      <c r="J5" s="67"/>
      <c r="K5" s="67"/>
      <c r="L5" s="70"/>
      <c r="M5" s="1"/>
      <c r="N5" s="1"/>
      <c r="O5" s="1"/>
      <c r="P5" s="89"/>
      <c r="Q5" s="4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8" ht="21.75" customHeight="1">
      <c r="B6" s="157">
        <v>23128</v>
      </c>
      <c r="C6" s="157"/>
      <c r="D6" s="157"/>
      <c r="E6" s="157"/>
      <c r="F6" s="157"/>
      <c r="G6" s="73" t="s">
        <v>87</v>
      </c>
      <c r="H6" s="69"/>
      <c r="I6" s="67"/>
      <c r="J6" s="67"/>
      <c r="K6" s="67"/>
      <c r="L6" s="70"/>
      <c r="M6" s="1"/>
      <c r="N6" s="1"/>
      <c r="O6" s="1"/>
      <c r="P6" s="89"/>
      <c r="Q6" s="4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28" ht="21.75" customHeight="1">
      <c r="B7" s="157"/>
      <c r="C7" s="157">
        <v>405110</v>
      </c>
      <c r="D7" s="157"/>
      <c r="E7" s="157"/>
      <c r="F7" s="157"/>
      <c r="G7" s="164" t="s">
        <v>119</v>
      </c>
      <c r="H7" s="165"/>
      <c r="I7" s="165"/>
      <c r="J7" s="165"/>
      <c r="K7" s="165"/>
      <c r="L7" s="166"/>
      <c r="M7" s="9"/>
      <c r="N7" s="1"/>
      <c r="O7" s="1"/>
      <c r="P7" s="89"/>
      <c r="Q7" s="5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2:28" ht="21.75" customHeight="1">
      <c r="B8" s="157"/>
      <c r="C8" s="157">
        <v>115118</v>
      </c>
      <c r="D8" s="157"/>
      <c r="E8" s="157"/>
      <c r="F8" s="157"/>
      <c r="G8" s="73" t="s">
        <v>118</v>
      </c>
      <c r="H8" s="68"/>
      <c r="I8" s="68"/>
      <c r="J8" s="68"/>
      <c r="K8" s="68"/>
      <c r="L8" s="71"/>
      <c r="M8" s="1"/>
      <c r="N8" s="1"/>
      <c r="O8" s="1"/>
      <c r="P8" s="89"/>
      <c r="Q8" s="5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2:28" ht="21.75" customHeight="1">
      <c r="B9" s="157"/>
      <c r="C9" s="157">
        <v>10780</v>
      </c>
      <c r="D9" s="157"/>
      <c r="E9" s="157"/>
      <c r="F9" s="157"/>
      <c r="G9" s="164" t="s">
        <v>124</v>
      </c>
      <c r="H9" s="165"/>
      <c r="I9" s="165"/>
      <c r="J9" s="165"/>
      <c r="K9" s="165"/>
      <c r="L9" s="166"/>
      <c r="M9" s="1"/>
      <c r="N9" s="1"/>
      <c r="O9" s="1"/>
      <c r="P9" s="89"/>
      <c r="Q9" s="5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2:28" ht="21.75" customHeight="1">
      <c r="B10" s="157">
        <v>449866</v>
      </c>
      <c r="C10" s="157"/>
      <c r="D10" s="157"/>
      <c r="E10" s="157"/>
      <c r="F10" s="157"/>
      <c r="G10" s="164" t="s">
        <v>117</v>
      </c>
      <c r="H10" s="165"/>
      <c r="I10" s="165"/>
      <c r="J10" s="165"/>
      <c r="K10" s="165"/>
      <c r="L10" s="166"/>
      <c r="N10" s="1"/>
      <c r="O10" s="1"/>
      <c r="P10" s="89"/>
      <c r="Q10" s="5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2:28" ht="21.75" customHeight="1">
      <c r="B11" s="157">
        <v>60164</v>
      </c>
      <c r="C11" s="157"/>
      <c r="D11" s="157"/>
      <c r="E11" s="157"/>
      <c r="F11" s="157"/>
      <c r="G11" s="164" t="s">
        <v>88</v>
      </c>
      <c r="H11" s="165"/>
      <c r="I11" s="165"/>
      <c r="J11" s="165"/>
      <c r="K11" s="165"/>
      <c r="L11" s="166"/>
      <c r="N11" s="1"/>
      <c r="O11" s="1"/>
      <c r="P11" s="89"/>
      <c r="Q11" s="5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2:28" ht="21.75" customHeight="1">
      <c r="B12" s="157">
        <v>180138.59</v>
      </c>
      <c r="C12" s="157"/>
      <c r="D12" s="157"/>
      <c r="E12" s="157"/>
      <c r="F12" s="157"/>
      <c r="G12" s="164" t="s">
        <v>116</v>
      </c>
      <c r="H12" s="165"/>
      <c r="I12" s="165"/>
      <c r="J12" s="165"/>
      <c r="K12" s="165"/>
      <c r="L12" s="166"/>
      <c r="N12" s="1"/>
      <c r="O12" s="1"/>
      <c r="P12" s="89"/>
      <c r="Q12" s="5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2:28" ht="21.75" customHeight="1">
      <c r="B13" s="157"/>
      <c r="C13" s="157"/>
      <c r="D13" s="157"/>
      <c r="E13" s="157"/>
      <c r="F13" s="157">
        <v>208000</v>
      </c>
      <c r="G13" s="164" t="s">
        <v>90</v>
      </c>
      <c r="H13" s="165"/>
      <c r="I13" s="165"/>
      <c r="J13" s="165"/>
      <c r="K13" s="165"/>
      <c r="L13" s="166"/>
      <c r="N13" s="4"/>
      <c r="O13" s="1"/>
      <c r="P13" s="89"/>
      <c r="Q13" s="5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2:28" ht="21.75" customHeight="1">
      <c r="B14" s="157">
        <v>19000</v>
      </c>
      <c r="C14" s="157"/>
      <c r="D14" s="157"/>
      <c r="E14" s="157"/>
      <c r="F14" s="157"/>
      <c r="G14" s="164" t="s">
        <v>89</v>
      </c>
      <c r="H14" s="165"/>
      <c r="I14" s="165"/>
      <c r="J14" s="165"/>
      <c r="K14" s="165"/>
      <c r="L14" s="166"/>
      <c r="M14" s="13"/>
      <c r="N14" s="5"/>
      <c r="O14" s="1"/>
      <c r="P14" s="89"/>
      <c r="Q14" s="5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2:28" ht="21.75" customHeight="1">
      <c r="B15" s="157">
        <v>39300</v>
      </c>
      <c r="C15" s="157"/>
      <c r="D15" s="157">
        <v>20699</v>
      </c>
      <c r="E15" s="157"/>
      <c r="F15" s="157"/>
      <c r="G15" s="164" t="s">
        <v>91</v>
      </c>
      <c r="H15" s="165"/>
      <c r="I15" s="165"/>
      <c r="J15" s="165"/>
      <c r="K15" s="165"/>
      <c r="L15" s="166"/>
      <c r="M15" s="13"/>
      <c r="N15" s="5"/>
      <c r="O15" s="1"/>
      <c r="P15" s="89"/>
      <c r="Q15" s="5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2:28" ht="21.75" customHeight="1">
      <c r="B16" s="66"/>
      <c r="C16" s="66"/>
      <c r="D16" s="66"/>
      <c r="E16" s="66">
        <v>46000</v>
      </c>
      <c r="F16" s="66"/>
      <c r="G16" s="164" t="s">
        <v>92</v>
      </c>
      <c r="H16" s="165"/>
      <c r="I16" s="165"/>
      <c r="J16" s="165"/>
      <c r="K16" s="165"/>
      <c r="L16" s="166"/>
      <c r="M16" s="25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2:28" ht="21.75" customHeight="1" thickBot="1">
      <c r="B17" s="72">
        <v>10500</v>
      </c>
      <c r="C17" s="72"/>
      <c r="D17" s="72"/>
      <c r="E17" s="72">
        <v>8500</v>
      </c>
      <c r="F17" s="72"/>
      <c r="G17" s="167" t="s">
        <v>120</v>
      </c>
      <c r="H17" s="168"/>
      <c r="I17" s="168"/>
      <c r="J17" s="168"/>
      <c r="K17" s="168"/>
      <c r="L17" s="169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2:28" ht="21.75" customHeight="1" thickBot="1">
      <c r="B18" s="72">
        <f>SUM(B2:B17)</f>
        <v>721687.9798</v>
      </c>
      <c r="C18" s="72">
        <f>SUM(C2:C17)</f>
        <v>531008</v>
      </c>
      <c r="D18" s="72">
        <f>SUM(D2:D17)</f>
        <v>20699</v>
      </c>
      <c r="E18" s="72">
        <f>SUM(E2:E17)</f>
        <v>54500</v>
      </c>
      <c r="F18" s="72">
        <f>SUM(F2:F17)</f>
        <v>208000</v>
      </c>
      <c r="G18" s="170" t="s">
        <v>24</v>
      </c>
      <c r="H18" s="171"/>
      <c r="I18" s="171"/>
      <c r="J18" s="171"/>
      <c r="K18" s="172"/>
      <c r="L18" s="60">
        <f>SUM(B18:K18)</f>
        <v>1535894.9797999999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4:28" ht="12.75"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2:28" ht="12.75">
      <c r="L20" s="25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2:24" ht="12.75">
      <c r="B21" s="1"/>
      <c r="C21" s="1"/>
      <c r="D21" s="1"/>
      <c r="E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2.75">
      <c r="B22" s="12"/>
      <c r="C22" s="4"/>
      <c r="D22" s="1"/>
      <c r="E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2:24" ht="12.75">
      <c r="B23" s="12"/>
      <c r="C23" s="4"/>
      <c r="D23" s="1"/>
      <c r="E23" s="10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2:24" ht="12.75">
      <c r="B24" s="12"/>
      <c r="C24" s="4"/>
      <c r="D24" s="1"/>
      <c r="E24" s="10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ht="12.75">
      <c r="B25" s="12"/>
      <c r="C25" s="4"/>
      <c r="D25" s="1"/>
      <c r="E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ht="12.75">
      <c r="B26" s="12"/>
      <c r="C26" s="4"/>
      <c r="D26" s="1"/>
      <c r="E26" s="1"/>
      <c r="I26" s="25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ht="12.75">
      <c r="B27" s="12"/>
      <c r="C27" s="4"/>
      <c r="D27" s="1"/>
      <c r="E27" s="1"/>
      <c r="G27" s="25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ht="12.75">
      <c r="B28" s="13"/>
      <c r="C28" s="5"/>
      <c r="D28" s="1"/>
      <c r="E28" s="1"/>
      <c r="G28" s="25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ht="12.75">
      <c r="B29" s="13"/>
      <c r="C29" s="5"/>
      <c r="D29" s="1"/>
      <c r="E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5" ht="12.75">
      <c r="B30" s="13"/>
      <c r="C30" s="5"/>
      <c r="D30" s="1"/>
      <c r="E30" s="1"/>
    </row>
    <row r="31" spans="1:5" ht="12.75">
      <c r="A31" s="1"/>
      <c r="B31" s="13"/>
      <c r="C31" s="5"/>
      <c r="D31" s="1"/>
      <c r="E31" s="1"/>
    </row>
    <row r="32" spans="1:4" ht="12.75">
      <c r="A32" s="1"/>
      <c r="B32" s="13"/>
      <c r="C32" s="5"/>
      <c r="D32" s="1"/>
    </row>
    <row r="33" spans="1:4" ht="12.75">
      <c r="A33" s="1"/>
      <c r="B33" s="13"/>
      <c r="C33" s="5"/>
      <c r="D33" s="1"/>
    </row>
    <row r="34" spans="1:4" ht="12.75">
      <c r="A34" s="1"/>
      <c r="B34" s="13"/>
      <c r="C34" s="5"/>
      <c r="D34" s="1"/>
    </row>
    <row r="35" spans="1:4" ht="12.75">
      <c r="A35" s="1"/>
      <c r="B35" s="13"/>
      <c r="C35" s="5"/>
      <c r="D35" s="1"/>
    </row>
    <row r="36" spans="1:4" ht="12.75">
      <c r="A36" s="1"/>
      <c r="B36" s="13"/>
      <c r="C36" s="5"/>
      <c r="D36" s="1"/>
    </row>
    <row r="37" spans="1:4" ht="12.75">
      <c r="A37" s="1"/>
      <c r="B37" s="13"/>
      <c r="C37" s="5"/>
      <c r="D37" s="1"/>
    </row>
    <row r="38" spans="1:4" ht="12.75">
      <c r="A38" s="1"/>
      <c r="B38" s="12"/>
      <c r="C38" s="4"/>
      <c r="D38" s="1"/>
    </row>
    <row r="39" spans="1:4" ht="12.75">
      <c r="A39" s="1"/>
      <c r="B39" s="12"/>
      <c r="C39" s="4"/>
      <c r="D39" s="1"/>
    </row>
    <row r="40" spans="1:4" ht="12.75">
      <c r="A40" s="1"/>
      <c r="B40" s="12"/>
      <c r="C40" s="5"/>
      <c r="D40" s="1"/>
    </row>
    <row r="41" spans="1:4" ht="12.75">
      <c r="A41" s="1"/>
      <c r="B41" s="12"/>
      <c r="C41" s="4"/>
      <c r="D41" s="1"/>
    </row>
    <row r="42" spans="1:4" ht="12.75">
      <c r="A42" s="1"/>
      <c r="B42" s="12"/>
      <c r="C42" s="5"/>
      <c r="D42" s="1"/>
    </row>
    <row r="43" spans="1:4" ht="12.75">
      <c r="A43" s="1"/>
      <c r="B43" s="12"/>
      <c r="C43" s="4"/>
      <c r="D43" s="1"/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</sheetData>
  <sheetProtection/>
  <mergeCells count="12">
    <mergeCell ref="G2:L2"/>
    <mergeCell ref="G7:L7"/>
    <mergeCell ref="G10:L10"/>
    <mergeCell ref="G11:L11"/>
    <mergeCell ref="G15:L15"/>
    <mergeCell ref="G16:L16"/>
    <mergeCell ref="G17:L17"/>
    <mergeCell ref="G18:K18"/>
    <mergeCell ref="G12:L12"/>
    <mergeCell ref="G9:L9"/>
    <mergeCell ref="G13:L13"/>
    <mergeCell ref="G14:L14"/>
  </mergeCells>
  <printOptions/>
  <pageMargins left="0.17" right="0.1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6.140625" style="0" customWidth="1"/>
    <col min="2" max="2" width="27.140625" style="0" customWidth="1"/>
  </cols>
  <sheetData>
    <row r="1" ht="9" customHeight="1" thickBot="1"/>
    <row r="2" spans="1:2" ht="33.75" customHeight="1" thickBot="1">
      <c r="A2" s="6" t="s">
        <v>49</v>
      </c>
      <c r="B2" s="7"/>
    </row>
    <row r="3" spans="1:2" ht="21.75" customHeight="1">
      <c r="A3" s="26" t="s">
        <v>50</v>
      </c>
      <c r="B3" s="27">
        <v>26000</v>
      </c>
    </row>
    <row r="4" spans="1:2" ht="21.75" customHeight="1">
      <c r="A4" s="26" t="s">
        <v>51</v>
      </c>
      <c r="B4" s="2">
        <v>50000</v>
      </c>
    </row>
    <row r="5" spans="1:2" ht="21.75" customHeight="1">
      <c r="A5" s="26" t="s">
        <v>52</v>
      </c>
      <c r="B5" s="2">
        <v>52000</v>
      </c>
    </row>
    <row r="6" spans="1:2" ht="21.75" customHeight="1">
      <c r="A6" s="26" t="s">
        <v>53</v>
      </c>
      <c r="B6" s="2">
        <v>157000</v>
      </c>
    </row>
    <row r="7" spans="1:2" ht="21.75" customHeight="1">
      <c r="A7" s="26" t="s">
        <v>97</v>
      </c>
      <c r="B7" s="2">
        <v>152000</v>
      </c>
    </row>
    <row r="8" spans="1:2" ht="21.75" customHeight="1">
      <c r="A8" s="26" t="s">
        <v>99</v>
      </c>
      <c r="B8" s="2">
        <v>185000</v>
      </c>
    </row>
    <row r="9" spans="1:2" ht="21.75" customHeight="1">
      <c r="A9" s="26" t="s">
        <v>98</v>
      </c>
      <c r="B9" s="2">
        <v>131000</v>
      </c>
    </row>
    <row r="10" spans="1:6" ht="21.75" customHeight="1">
      <c r="A10" s="26" t="s">
        <v>100</v>
      </c>
      <c r="B10" s="2">
        <v>1061000</v>
      </c>
      <c r="F10" s="24"/>
    </row>
    <row r="11" spans="1:2" ht="21.75" customHeight="1">
      <c r="A11" s="99" t="s">
        <v>55</v>
      </c>
      <c r="B11" s="3">
        <v>295000</v>
      </c>
    </row>
    <row r="12" spans="1:2" ht="21.75" customHeight="1">
      <c r="A12" s="99" t="s">
        <v>101</v>
      </c>
      <c r="B12" s="3">
        <v>459000</v>
      </c>
    </row>
    <row r="13" spans="1:2" ht="23.25" customHeight="1">
      <c r="A13" s="99" t="s">
        <v>102</v>
      </c>
      <c r="B13" s="3">
        <v>3708000</v>
      </c>
    </row>
    <row r="14" spans="1:2" ht="21.75" customHeight="1">
      <c r="A14" s="100" t="s">
        <v>95</v>
      </c>
      <c r="B14" s="3"/>
    </row>
    <row r="15" spans="1:2" ht="21.75" customHeight="1">
      <c r="A15" s="26" t="s">
        <v>94</v>
      </c>
      <c r="B15" s="2">
        <v>79000</v>
      </c>
    </row>
    <row r="16" spans="1:2" ht="21.75" customHeight="1">
      <c r="A16" s="26" t="s">
        <v>93</v>
      </c>
      <c r="B16" s="2">
        <v>22000</v>
      </c>
    </row>
    <row r="17" spans="1:2" ht="21.75" customHeight="1">
      <c r="A17" s="26" t="s">
        <v>96</v>
      </c>
      <c r="B17" s="2">
        <v>82000</v>
      </c>
    </row>
    <row r="18" spans="1:2" ht="21.75" customHeight="1">
      <c r="A18" s="26" t="s">
        <v>54</v>
      </c>
      <c r="B18" s="2">
        <v>49000</v>
      </c>
    </row>
    <row r="19" spans="1:2" ht="21.75" customHeight="1" thickBot="1">
      <c r="A19" s="48" t="s">
        <v>97</v>
      </c>
      <c r="B19" s="60">
        <v>53000</v>
      </c>
    </row>
    <row r="20" spans="1:6" ht="35.25" customHeight="1" thickBot="1">
      <c r="A20" s="6" t="s">
        <v>21</v>
      </c>
      <c r="B20" s="8">
        <f>SUM(B3:B19)</f>
        <v>6561000</v>
      </c>
      <c r="F20" s="25"/>
    </row>
  </sheetData>
  <sheetProtection/>
  <printOptions/>
  <pageMargins left="0.7086614173228347" right="0.7086614173228347" top="0.7874015748031497" bottom="0.7874015748031497" header="0.31496062992125984" footer="0.31496062992125984"/>
  <pageSetup fitToHeight="0" fitToWidth="0"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26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34.7109375" style="0" customWidth="1"/>
    <col min="2" max="2" width="18.00390625" style="0" customWidth="1"/>
    <col min="3" max="3" width="5.28125" style="1" customWidth="1"/>
    <col min="4" max="4" width="39.28125" style="0" customWidth="1"/>
    <col min="5" max="5" width="23.28125" style="0" customWidth="1"/>
  </cols>
  <sheetData>
    <row r="2" ht="13.5" thickBot="1"/>
    <row r="3" spans="1:5" ht="19.5" thickBot="1">
      <c r="A3" s="64" t="s">
        <v>48</v>
      </c>
      <c r="B3" s="49"/>
      <c r="D3" s="6" t="s">
        <v>42</v>
      </c>
      <c r="E3" s="29"/>
    </row>
    <row r="4" spans="1:5" ht="18.75">
      <c r="A4" s="50" t="s">
        <v>58</v>
      </c>
      <c r="B4" s="51">
        <v>2044441.46</v>
      </c>
      <c r="D4" s="30" t="s">
        <v>43</v>
      </c>
      <c r="E4" s="31">
        <v>639664.94</v>
      </c>
    </row>
    <row r="5" spans="1:5" ht="18.75">
      <c r="A5" s="52" t="s">
        <v>44</v>
      </c>
      <c r="B5" s="53">
        <v>854573</v>
      </c>
      <c r="D5" s="32" t="s">
        <v>44</v>
      </c>
      <c r="E5" s="33">
        <v>346557</v>
      </c>
    </row>
    <row r="6" spans="1:5" ht="19.5" thickBot="1">
      <c r="A6" s="54" t="s">
        <v>45</v>
      </c>
      <c r="B6" s="55">
        <v>1189868.46</v>
      </c>
      <c r="D6" s="34" t="s">
        <v>45</v>
      </c>
      <c r="E6" s="35">
        <v>293107.94</v>
      </c>
    </row>
    <row r="7" spans="1:5" ht="19.5" thickBot="1">
      <c r="A7" s="65" t="s">
        <v>46</v>
      </c>
      <c r="B7" s="37"/>
      <c r="D7" s="36"/>
      <c r="E7" s="37"/>
    </row>
    <row r="8" spans="1:5" ht="18.75">
      <c r="A8" s="50" t="s">
        <v>59</v>
      </c>
      <c r="B8" s="56">
        <v>-169000</v>
      </c>
      <c r="D8" s="50" t="s">
        <v>60</v>
      </c>
      <c r="E8" s="56">
        <v>-2867</v>
      </c>
    </row>
    <row r="9" spans="1:5" ht="18.75">
      <c r="A9" s="52" t="s">
        <v>61</v>
      </c>
      <c r="B9" s="57">
        <v>-45710.29</v>
      </c>
      <c r="D9" s="52" t="s">
        <v>62</v>
      </c>
      <c r="E9" s="57">
        <v>-2681.63</v>
      </c>
    </row>
    <row r="10" spans="1:5" ht="18.75">
      <c r="A10" s="52" t="s">
        <v>63</v>
      </c>
      <c r="B10" s="57">
        <v>-135015.5</v>
      </c>
      <c r="D10" s="52" t="s">
        <v>62</v>
      </c>
      <c r="E10" s="57">
        <v>-597.6</v>
      </c>
    </row>
    <row r="11" spans="1:5" ht="18.75">
      <c r="A11" s="52" t="s">
        <v>64</v>
      </c>
      <c r="B11" s="57">
        <v>-100230</v>
      </c>
      <c r="D11" s="52" t="s">
        <v>65</v>
      </c>
      <c r="E11" s="57">
        <v>-39277.24</v>
      </c>
    </row>
    <row r="12" spans="1:5" ht="18.75">
      <c r="A12" s="52" t="s">
        <v>66</v>
      </c>
      <c r="B12" s="57">
        <v>-85919.5</v>
      </c>
      <c r="D12" s="52" t="s">
        <v>86</v>
      </c>
      <c r="E12" s="57">
        <v>-24241.14</v>
      </c>
    </row>
    <row r="13" spans="1:5" ht="18.75">
      <c r="A13" s="52" t="s">
        <v>67</v>
      </c>
      <c r="B13" s="57">
        <v>-13608.75</v>
      </c>
      <c r="D13" s="52" t="s">
        <v>68</v>
      </c>
      <c r="E13" s="57">
        <v>-7138.5</v>
      </c>
    </row>
    <row r="14" spans="1:5" ht="18.75">
      <c r="A14" s="52" t="s">
        <v>69</v>
      </c>
      <c r="B14" s="57">
        <v>-46652.93</v>
      </c>
      <c r="D14" s="52" t="s">
        <v>70</v>
      </c>
      <c r="E14" s="57">
        <v>-3698</v>
      </c>
    </row>
    <row r="15" spans="1:5" ht="18.75">
      <c r="A15" s="52" t="s">
        <v>71</v>
      </c>
      <c r="B15" s="57">
        <v>-47920</v>
      </c>
      <c r="D15" s="52" t="s">
        <v>72</v>
      </c>
      <c r="E15" s="57">
        <v>-4009.71</v>
      </c>
    </row>
    <row r="16" spans="1:5" ht="18.75">
      <c r="A16" s="52" t="s">
        <v>73</v>
      </c>
      <c r="B16" s="57">
        <v>-10710</v>
      </c>
      <c r="D16" s="52" t="s">
        <v>122</v>
      </c>
      <c r="E16" s="57">
        <v>-2548</v>
      </c>
    </row>
    <row r="17" spans="1:5" ht="18.75">
      <c r="A17" s="52" t="s">
        <v>74</v>
      </c>
      <c r="B17" s="57">
        <v>-64190</v>
      </c>
      <c r="D17" s="52" t="s">
        <v>75</v>
      </c>
      <c r="E17" s="57">
        <v>-6475.14</v>
      </c>
    </row>
    <row r="18" spans="1:5" ht="18.75">
      <c r="A18" s="52" t="s">
        <v>47</v>
      </c>
      <c r="B18" s="57">
        <v>-73285.72</v>
      </c>
      <c r="D18" s="52" t="s">
        <v>76</v>
      </c>
      <c r="E18" s="57">
        <v>-6640.4</v>
      </c>
    </row>
    <row r="19" spans="1:5" ht="18.75">
      <c r="A19" s="52" t="s">
        <v>77</v>
      </c>
      <c r="B19" s="57">
        <v>-630.22</v>
      </c>
      <c r="D19" s="52" t="s">
        <v>78</v>
      </c>
      <c r="E19" s="57">
        <v>-11104.56</v>
      </c>
    </row>
    <row r="20" spans="1:5" ht="19.5" thickBot="1">
      <c r="A20" s="54" t="s">
        <v>79</v>
      </c>
      <c r="B20" s="59">
        <v>-61700</v>
      </c>
      <c r="D20" s="52" t="s">
        <v>123</v>
      </c>
      <c r="E20" s="57">
        <v>-118270</v>
      </c>
    </row>
    <row r="21" spans="4:5" ht="18.75">
      <c r="D21" s="52" t="s">
        <v>80</v>
      </c>
      <c r="E21" s="57">
        <v>-8410</v>
      </c>
    </row>
    <row r="22" spans="4:5" ht="18.75">
      <c r="D22" s="52" t="s">
        <v>81</v>
      </c>
      <c r="E22" s="57">
        <v>-17791</v>
      </c>
    </row>
    <row r="23" spans="4:5" ht="18.75">
      <c r="D23" s="52" t="s">
        <v>82</v>
      </c>
      <c r="E23" s="58">
        <v>-29876.24</v>
      </c>
    </row>
    <row r="24" spans="4:5" ht="18.75">
      <c r="D24" s="52" t="s">
        <v>83</v>
      </c>
      <c r="E24" s="57">
        <v>-33000</v>
      </c>
    </row>
    <row r="25" spans="4:5" ht="18.75">
      <c r="D25" s="52" t="s">
        <v>84</v>
      </c>
      <c r="E25" s="57">
        <v>-7430.5</v>
      </c>
    </row>
    <row r="26" spans="4:5" ht="19.5" thickBot="1">
      <c r="D26" s="54" t="s">
        <v>85</v>
      </c>
      <c r="E26" s="59">
        <v>-20500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GOPAS,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Sovová Ilona</dc:creator>
  <cp:keywords/>
  <dc:description/>
  <cp:lastModifiedBy>Maza</cp:lastModifiedBy>
  <cp:lastPrinted>2010-03-08T11:14:42Z</cp:lastPrinted>
  <dcterms:created xsi:type="dcterms:W3CDTF">2009-02-16T14:16:31Z</dcterms:created>
  <dcterms:modified xsi:type="dcterms:W3CDTF">2010-03-09T16:32:29Z</dcterms:modified>
  <cp:category/>
  <cp:version/>
  <cp:contentType/>
  <cp:contentStatus/>
</cp:coreProperties>
</file>